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60"/>
  </bookViews>
  <sheets>
    <sheet name="international air " sheetId="1" r:id="rId1"/>
  </sheets>
  <calcPr calcId="152511"/>
</workbook>
</file>

<file path=xl/calcChain.xml><?xml version="1.0" encoding="utf-8"?>
<calcChain xmlns="http://schemas.openxmlformats.org/spreadsheetml/2006/main">
  <c r="V69" i="1" l="1"/>
  <c r="S69" i="1"/>
  <c r="P69" i="1"/>
  <c r="M69" i="1"/>
  <c r="J69" i="1"/>
  <c r="G69" i="1"/>
  <c r="D69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52" i="1" l="1"/>
  <c r="U41" i="1"/>
  <c r="T41" i="1"/>
  <c r="S41" i="1"/>
  <c r="R41" i="1"/>
  <c r="Q41" i="1"/>
  <c r="P41" i="1"/>
  <c r="O41" i="1"/>
  <c r="N41" i="1"/>
  <c r="M41" i="1"/>
  <c r="W59" i="1" l="1"/>
  <c r="W58" i="1"/>
  <c r="U17" i="1" l="1"/>
  <c r="U52" i="1" s="1"/>
  <c r="T17" i="1"/>
  <c r="T52" i="1" s="1"/>
  <c r="S17" i="1"/>
  <c r="R17" i="1"/>
  <c r="R52" i="1" s="1"/>
  <c r="Q17" i="1"/>
  <c r="Q52" i="1" s="1"/>
  <c r="P17" i="1"/>
  <c r="P52" i="1" s="1"/>
  <c r="O17" i="1"/>
  <c r="O52" i="1" s="1"/>
  <c r="N17" i="1"/>
  <c r="N52" i="1" s="1"/>
  <c r="M17" i="1"/>
  <c r="M52" i="1" s="1"/>
  <c r="L17" i="1"/>
  <c r="L52" i="1" s="1"/>
  <c r="K17" i="1"/>
  <c r="K52" i="1" s="1"/>
  <c r="J17" i="1"/>
  <c r="J52" i="1" s="1"/>
  <c r="I17" i="1"/>
  <c r="I52" i="1" s="1"/>
  <c r="H17" i="1"/>
  <c r="H52" i="1" s="1"/>
  <c r="G17" i="1"/>
  <c r="G52" i="1" s="1"/>
  <c r="F17" i="1"/>
  <c r="F52" i="1" s="1"/>
  <c r="E17" i="1"/>
  <c r="E52" i="1" s="1"/>
  <c r="D17" i="1"/>
  <c r="D52" i="1" s="1"/>
  <c r="C17" i="1"/>
  <c r="C52" i="1" s="1"/>
  <c r="V16" i="1"/>
  <c r="V15" i="1"/>
  <c r="V14" i="1"/>
  <c r="V13" i="1"/>
  <c r="V12" i="1"/>
  <c r="V11" i="1"/>
  <c r="V10" i="1"/>
  <c r="V9" i="1"/>
  <c r="V8" i="1"/>
  <c r="V7" i="1"/>
  <c r="V6" i="1"/>
  <c r="V5" i="1"/>
  <c r="V17" i="1" l="1"/>
  <c r="V52" i="1" s="1"/>
  <c r="G49" i="1" l="1"/>
  <c r="G5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U33" i="1"/>
  <c r="T33" i="1"/>
  <c r="S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R30" i="1"/>
  <c r="V30" i="1" s="1"/>
  <c r="V29" i="1"/>
  <c r="V28" i="1"/>
  <c r="V27" i="1"/>
  <c r="V26" i="1"/>
  <c r="V25" i="1"/>
  <c r="V24" i="1"/>
  <c r="V23" i="1"/>
  <c r="V22" i="1"/>
  <c r="V21" i="1"/>
  <c r="V33" i="1" s="1"/>
  <c r="R33" i="1" l="1"/>
  <c r="V68" i="1" l="1"/>
  <c r="U68" i="1"/>
  <c r="S68" i="1"/>
  <c r="R68" i="1"/>
  <c r="P68" i="1"/>
  <c r="O68" i="1"/>
  <c r="M68" i="1"/>
  <c r="L68" i="1"/>
  <c r="J68" i="1"/>
  <c r="I68" i="1"/>
  <c r="G68" i="1"/>
  <c r="F68" i="1"/>
  <c r="V67" i="1"/>
  <c r="U67" i="1"/>
  <c r="S67" i="1"/>
  <c r="R67" i="1"/>
  <c r="P67" i="1"/>
  <c r="O67" i="1"/>
  <c r="M67" i="1"/>
  <c r="L67" i="1"/>
  <c r="J67" i="1"/>
  <c r="I67" i="1"/>
  <c r="G67" i="1"/>
  <c r="F67" i="1"/>
  <c r="V66" i="1"/>
  <c r="U66" i="1"/>
  <c r="S66" i="1"/>
  <c r="R66" i="1"/>
  <c r="P66" i="1"/>
  <c r="O66" i="1"/>
  <c r="M66" i="1"/>
  <c r="L66" i="1"/>
  <c r="J66" i="1"/>
  <c r="I66" i="1"/>
  <c r="G66" i="1"/>
  <c r="F66" i="1"/>
  <c r="V65" i="1"/>
  <c r="U65" i="1"/>
  <c r="S65" i="1"/>
  <c r="R65" i="1"/>
  <c r="P65" i="1"/>
  <c r="O65" i="1"/>
  <c r="M65" i="1"/>
  <c r="L65" i="1"/>
  <c r="J65" i="1"/>
  <c r="I65" i="1"/>
  <c r="G65" i="1"/>
  <c r="F65" i="1"/>
  <c r="V64" i="1"/>
  <c r="U64" i="1"/>
  <c r="S64" i="1"/>
  <c r="R64" i="1"/>
  <c r="P64" i="1"/>
  <c r="O64" i="1"/>
  <c r="M64" i="1"/>
  <c r="L64" i="1"/>
  <c r="J64" i="1"/>
  <c r="I64" i="1"/>
  <c r="G64" i="1"/>
  <c r="F64" i="1"/>
  <c r="V63" i="1"/>
  <c r="U63" i="1"/>
  <c r="S63" i="1"/>
  <c r="R63" i="1"/>
  <c r="P63" i="1"/>
  <c r="O63" i="1"/>
  <c r="M63" i="1"/>
  <c r="L63" i="1"/>
  <c r="J63" i="1"/>
  <c r="I63" i="1"/>
  <c r="G63" i="1"/>
  <c r="F63" i="1"/>
  <c r="D63" i="1"/>
  <c r="V62" i="1"/>
  <c r="U62" i="1"/>
  <c r="S62" i="1"/>
  <c r="R62" i="1"/>
  <c r="P62" i="1"/>
  <c r="O62" i="1"/>
  <c r="M62" i="1"/>
  <c r="L62" i="1"/>
  <c r="J62" i="1"/>
  <c r="I62" i="1"/>
  <c r="G62" i="1"/>
  <c r="F62" i="1"/>
  <c r="V61" i="1"/>
  <c r="U61" i="1"/>
  <c r="S61" i="1"/>
  <c r="R61" i="1"/>
  <c r="P61" i="1"/>
  <c r="O61" i="1"/>
  <c r="M61" i="1"/>
  <c r="L61" i="1"/>
  <c r="J61" i="1"/>
  <c r="I61" i="1"/>
  <c r="G61" i="1"/>
  <c r="F61" i="1"/>
  <c r="V60" i="1"/>
  <c r="U60" i="1"/>
  <c r="U69" i="1" s="1"/>
  <c r="W69" i="1" s="1"/>
  <c r="S60" i="1"/>
  <c r="R60" i="1"/>
  <c r="R69" i="1" s="1"/>
  <c r="T69" i="1" s="1"/>
  <c r="P60" i="1"/>
  <c r="O60" i="1"/>
  <c r="O69" i="1" s="1"/>
  <c r="Q69" i="1" s="1"/>
  <c r="M60" i="1"/>
  <c r="L60" i="1"/>
  <c r="L69" i="1" s="1"/>
  <c r="N69" i="1" s="1"/>
  <c r="J60" i="1"/>
  <c r="I60" i="1"/>
  <c r="I69" i="1" s="1"/>
  <c r="K69" i="1" s="1"/>
  <c r="G60" i="1"/>
  <c r="F60" i="1"/>
  <c r="F69" i="1" s="1"/>
  <c r="H69" i="1" s="1"/>
  <c r="V59" i="1"/>
  <c r="U59" i="1"/>
  <c r="S59" i="1"/>
  <c r="R59" i="1"/>
  <c r="P59" i="1"/>
  <c r="O59" i="1"/>
  <c r="M59" i="1"/>
  <c r="L59" i="1"/>
  <c r="J59" i="1"/>
  <c r="I59" i="1"/>
  <c r="K59" i="1" s="1"/>
  <c r="G59" i="1"/>
  <c r="F59" i="1"/>
  <c r="V58" i="1"/>
  <c r="U58" i="1"/>
  <c r="S58" i="1"/>
  <c r="R58" i="1"/>
  <c r="P58" i="1"/>
  <c r="Q58" i="1" s="1"/>
  <c r="O58" i="1"/>
  <c r="M58" i="1"/>
  <c r="L58" i="1"/>
  <c r="J58" i="1"/>
  <c r="I58" i="1"/>
  <c r="G58" i="1"/>
  <c r="F58" i="1"/>
  <c r="V57" i="1"/>
  <c r="U57" i="1"/>
  <c r="S57" i="1"/>
  <c r="R57" i="1"/>
  <c r="P57" i="1"/>
  <c r="O57" i="1"/>
  <c r="M57" i="1"/>
  <c r="N57" i="1" s="1"/>
  <c r="L57" i="1"/>
  <c r="J57" i="1"/>
  <c r="I57" i="1"/>
  <c r="G57" i="1"/>
  <c r="F57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F50" i="1"/>
  <c r="E50" i="1"/>
  <c r="D50" i="1"/>
  <c r="C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F49" i="1"/>
  <c r="E49" i="1"/>
  <c r="D49" i="1"/>
  <c r="C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E40" i="1"/>
  <c r="D40" i="1"/>
  <c r="C40" i="1"/>
  <c r="E39" i="1"/>
  <c r="D39" i="1"/>
  <c r="C39" i="1"/>
  <c r="D67" i="1"/>
  <c r="D66" i="1"/>
  <c r="D65" i="1"/>
  <c r="D64" i="1"/>
  <c r="D62" i="1"/>
  <c r="D61" i="1"/>
  <c r="D60" i="1"/>
  <c r="D59" i="1"/>
  <c r="C67" i="1"/>
  <c r="C66" i="1"/>
  <c r="C65" i="1"/>
  <c r="C64" i="1"/>
  <c r="C63" i="1"/>
  <c r="C62" i="1"/>
  <c r="C61" i="1"/>
  <c r="C60" i="1"/>
  <c r="C59" i="1"/>
  <c r="C58" i="1"/>
  <c r="C57" i="1"/>
  <c r="H62" i="1" l="1"/>
  <c r="W64" i="1"/>
  <c r="T58" i="1"/>
  <c r="E64" i="1"/>
  <c r="K58" i="1"/>
  <c r="E62" i="1"/>
  <c r="K64" i="1"/>
  <c r="E59" i="1"/>
  <c r="E60" i="1"/>
  <c r="K63" i="1"/>
  <c r="Q64" i="1"/>
  <c r="K65" i="1"/>
  <c r="Q65" i="1"/>
  <c r="N62" i="1"/>
  <c r="T62" i="1"/>
  <c r="Q60" i="1"/>
  <c r="W60" i="1"/>
  <c r="H63" i="1"/>
  <c r="N63" i="1"/>
  <c r="T63" i="1"/>
  <c r="H64" i="1"/>
  <c r="N64" i="1"/>
  <c r="N65" i="1"/>
  <c r="T65" i="1"/>
  <c r="H59" i="1"/>
  <c r="N59" i="1"/>
  <c r="T59" i="1"/>
  <c r="V43" i="1"/>
  <c r="V44" i="1"/>
  <c r="D58" i="1"/>
  <c r="E58" i="1" s="1"/>
  <c r="E63" i="1"/>
  <c r="K57" i="1"/>
  <c r="T57" i="1"/>
  <c r="K61" i="1"/>
  <c r="Q61" i="1"/>
  <c r="W61" i="1"/>
  <c r="H58" i="1"/>
  <c r="N58" i="1"/>
  <c r="Q59" i="1"/>
  <c r="H60" i="1"/>
  <c r="N60" i="1"/>
  <c r="K62" i="1"/>
  <c r="Q62" i="1"/>
  <c r="W62" i="1"/>
  <c r="Q63" i="1"/>
  <c r="W63" i="1"/>
  <c r="T64" i="1"/>
  <c r="H65" i="1"/>
  <c r="W65" i="1"/>
  <c r="D57" i="1"/>
  <c r="E57" i="1" s="1"/>
  <c r="V47" i="1"/>
  <c r="V48" i="1"/>
  <c r="H57" i="1"/>
  <c r="Q57" i="1"/>
  <c r="W57" i="1"/>
  <c r="H61" i="1"/>
  <c r="N61" i="1"/>
  <c r="T61" i="1"/>
  <c r="W68" i="1"/>
  <c r="C68" i="1"/>
  <c r="C69" i="1" s="1"/>
  <c r="E69" i="1" s="1"/>
  <c r="T67" i="1"/>
  <c r="W67" i="1"/>
  <c r="E67" i="1"/>
  <c r="H66" i="1"/>
  <c r="T66" i="1"/>
  <c r="Q66" i="1"/>
  <c r="H67" i="1"/>
  <c r="K68" i="1"/>
  <c r="V50" i="1"/>
  <c r="K67" i="1"/>
  <c r="N68" i="1"/>
  <c r="Q68" i="1"/>
  <c r="H68" i="1"/>
  <c r="T68" i="1"/>
  <c r="Q67" i="1"/>
  <c r="N67" i="1"/>
  <c r="N66" i="1"/>
  <c r="W66" i="1"/>
  <c r="K66" i="1"/>
  <c r="E65" i="1"/>
  <c r="E66" i="1"/>
  <c r="E61" i="1"/>
  <c r="V42" i="1"/>
  <c r="V46" i="1"/>
  <c r="D68" i="1"/>
  <c r="K60" i="1"/>
  <c r="T60" i="1"/>
  <c r="V41" i="1"/>
  <c r="V49" i="1"/>
  <c r="E68" i="1" l="1"/>
</calcChain>
</file>

<file path=xl/sharedStrings.xml><?xml version="1.0" encoding="utf-8"?>
<sst xmlns="http://schemas.openxmlformats.org/spreadsheetml/2006/main" count="294" uniqueCount="109">
  <si>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</si>
  <si>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</si>
  <si>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</si>
  <si>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</si>
  <si>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</si>
  <si>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</si>
  <si>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</si>
  <si>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</si>
  <si>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</si>
  <si>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</si>
  <si>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</si>
  <si>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</si>
  <si>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</si>
  <si>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</si>
  <si>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</si>
  <si>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</si>
  <si>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</si>
  <si>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</si>
  <si>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Σύνολο</t>
  </si>
  <si>
    <t>Thessaloniki</t>
  </si>
  <si>
    <t>Rhodes</t>
  </si>
  <si>
    <t>Kos</t>
  </si>
  <si>
    <t>Κarpathos</t>
  </si>
  <si>
    <t>Herakleion</t>
  </si>
  <si>
    <t>Chania</t>
  </si>
  <si>
    <t>Corfu</t>
  </si>
  <si>
    <t>Zakynthos</t>
  </si>
  <si>
    <t>Kefalonia</t>
  </si>
  <si>
    <t xml:space="preserve">Aktio </t>
  </si>
  <si>
    <t>Mykonos</t>
  </si>
  <si>
    <t>Santorini</t>
  </si>
  <si>
    <t>Araxos</t>
  </si>
  <si>
    <t>Kalamata</t>
  </si>
  <si>
    <t>Samos</t>
  </si>
  <si>
    <t>Skiathos</t>
  </si>
  <si>
    <t>Kavala</t>
  </si>
  <si>
    <t>Mytilene</t>
  </si>
  <si>
    <t>Total</t>
  </si>
  <si>
    <t>Ιανoυάριος</t>
  </si>
  <si>
    <t>January</t>
  </si>
  <si>
    <t>II</t>
  </si>
  <si>
    <t>Φεβρουάριος</t>
  </si>
  <si>
    <t>February</t>
  </si>
  <si>
    <t xml:space="preserve">Μάρτιος </t>
  </si>
  <si>
    <t>March</t>
  </si>
  <si>
    <t>Απρίλιος</t>
  </si>
  <si>
    <t>April</t>
  </si>
  <si>
    <t>Μάιος</t>
  </si>
  <si>
    <t>May</t>
  </si>
  <si>
    <t>Ιούνιος</t>
  </si>
  <si>
    <t>June</t>
  </si>
  <si>
    <t>Ιούλιος</t>
  </si>
  <si>
    <t>July</t>
  </si>
  <si>
    <t xml:space="preserve">Αύγουστος </t>
  </si>
  <si>
    <t>August</t>
  </si>
  <si>
    <t xml:space="preserve">Σεπτέμβριος </t>
  </si>
  <si>
    <t xml:space="preserve">September </t>
  </si>
  <si>
    <t>Οκτώβριος</t>
  </si>
  <si>
    <t>Οctober</t>
  </si>
  <si>
    <t>Νοέμβριος</t>
  </si>
  <si>
    <t>Νovember</t>
  </si>
  <si>
    <t>Δεκέμβριος</t>
  </si>
  <si>
    <t>December</t>
  </si>
  <si>
    <t>Τρέχον έτος</t>
  </si>
  <si>
    <t>ytd</t>
  </si>
  <si>
    <t xml:space="preserve">Αθήνα </t>
  </si>
  <si>
    <t>Χανιά</t>
  </si>
  <si>
    <t>Athens</t>
  </si>
  <si>
    <t xml:space="preserve">Kefalonia </t>
  </si>
  <si>
    <t>Μάρτιος</t>
  </si>
  <si>
    <t>Αύγουστος</t>
  </si>
  <si>
    <t>Σεπτέμβριος</t>
  </si>
  <si>
    <t>September</t>
  </si>
  <si>
    <t>% Μεταβολή</t>
  </si>
  <si>
    <t>% Change</t>
  </si>
  <si>
    <t>Σύνολο (χωρίς Αθήνα)</t>
  </si>
  <si>
    <t>Δωδεκάνησα</t>
  </si>
  <si>
    <t>Κρήτη</t>
  </si>
  <si>
    <t>Ιόνιο</t>
  </si>
  <si>
    <t>Κυκλάδες</t>
  </si>
  <si>
    <t>Πελοπόννησος</t>
  </si>
  <si>
    <t xml:space="preserve">Λοιπά </t>
  </si>
  <si>
    <t>Total (without Athens)</t>
  </si>
  <si>
    <t>Dodecanese</t>
  </si>
  <si>
    <t>Crete</t>
  </si>
  <si>
    <t>Ionian islands</t>
  </si>
  <si>
    <t>Cyclades</t>
  </si>
  <si>
    <t>Peloponnese</t>
  </si>
  <si>
    <t xml:space="preserve">Other </t>
  </si>
  <si>
    <t>(1): Τα στοιχεία αφορούν σε αφίξεις επιβατών με διεθνείς πτήσεις ανεξάρτητα τόπου κατοικίας. Εξαίρεση αποτελούν τα στοιχεία για το αεροδρόμιο της Αθήνας τα οποία αφορούν αποκλειστικά σε κατοίκους εξωτερικού.</t>
  </si>
  <si>
    <t>(1): The data refers to passengers on international flights, irrespective of place of residence, with the exception of the data for Athens airport which only includes passengers residing outside Greece.</t>
  </si>
  <si>
    <t>(2): Τα στοιχεία του τελευταίου διαθέσιμου μήνα για το αεροδρόμιο της Αθήνας αποτελούν εκτίμηση του SETE Intelligence.</t>
  </si>
  <si>
    <t>(2): The data for the last available month for Athens airport are a SETE Intelligence estimate.</t>
  </si>
  <si>
    <t>(3): Δωδεκάνησα: Ρόδος &amp; Κως, Κρήτη: Ηράκλειο &amp; Χανιά, Ιόνιο: Κερκυρα &amp; Ζάκυνθος &amp; Κεφαλονιά &amp; Άκτιο, Κυκλάδες: Μύκονος &amp; Σαντορίνη, Πελοπόννησος: Άραξος &amp; Καλαμάτα, Λοιπά: Σάμος &amp; Σκιάθος &amp; Καβάλα</t>
  </si>
  <si>
    <t>(3): Dodecanese: Rhodes &amp; Kos, Crete: Herakleion &amp; Chania, Ionian islands: Corfu &amp; Zakynthos &amp; Kefalonia &amp; Aktio, Cyclades: Mykonos &amp; Santorini, Peloponnese: Araxos &amp; Kalamata, Other: Samos &amp; Skiathos &amp; Kavala</t>
  </si>
  <si>
    <t>(4): Τύπος Ι: Τελικά στοιχεία ΥΠΑ  - Τύπος II: Προσωρινά στοιχεία ΥΠΑ - υπόκεινται σε αναθεώρηση</t>
  </si>
  <si>
    <t>(4): Type I: Final data from CAA  - Type II:Provisional data from CAA - subject to revision</t>
  </si>
  <si>
    <t>Πηγή: Υπηρεσία Πολιτικής Αεροπορίας (ΥΠΑ)  και Διεθνής  Αερολιμένας Αθηνών (ΔΑΑ) - Επεξεργασία: SETE Intelligence</t>
  </si>
  <si>
    <t>Source: Civil Aviation Authority (CAA) and Athens International Airport (AIA) - Processing: SETE Intelligence</t>
  </si>
  <si>
    <t>Τα στοιχεία υπόκεινται σε αλλαγές λόγω δημοσίευσης πιο πρόσφατων στοιχείων από τις πηγές. (βλ. αν. "Τύπος")</t>
  </si>
  <si>
    <t>Data are subject to changes (See above "Type")</t>
  </si>
  <si>
    <r>
      <t>Αθήνα</t>
    </r>
    <r>
      <rPr>
        <vertAlign val="superscript"/>
        <sz val="11"/>
        <color theme="0"/>
        <rFont val="Calibri"/>
        <family val="2"/>
        <charset val="161"/>
        <scheme val="minor"/>
      </rPr>
      <t xml:space="preserve">2 </t>
    </r>
  </si>
  <si>
    <r>
      <t>Athens</t>
    </r>
    <r>
      <rPr>
        <vertAlign val="superscript"/>
        <sz val="11"/>
        <color theme="0"/>
        <rFont val="Calibri"/>
        <family val="2"/>
        <charset val="161"/>
        <scheme val="minor"/>
      </rPr>
      <t xml:space="preserve">2 </t>
    </r>
  </si>
  <si>
    <r>
      <t>Tύπος</t>
    </r>
    <r>
      <rPr>
        <vertAlign val="superscript"/>
        <sz val="11"/>
        <color theme="0"/>
        <rFont val="Calibri"/>
        <family val="2"/>
        <charset val="161"/>
        <scheme val="minor"/>
      </rPr>
      <t>4</t>
    </r>
  </si>
  <si>
    <r>
      <t>Type</t>
    </r>
    <r>
      <rPr>
        <vertAlign val="superscript"/>
        <sz val="11"/>
        <color theme="0"/>
        <rFont val="Calibri"/>
        <family val="2"/>
        <charset val="161"/>
        <scheme val="minor"/>
      </rPr>
      <t>4</t>
    </r>
  </si>
  <si>
    <r>
      <t>Περιοχές</t>
    </r>
    <r>
      <rPr>
        <vertAlign val="superscript"/>
        <sz val="11"/>
        <color theme="0"/>
        <rFont val="Calibri"/>
        <family val="2"/>
        <charset val="161"/>
        <scheme val="minor"/>
      </rPr>
      <t>3</t>
    </r>
    <r>
      <rPr>
        <sz val="11"/>
        <color theme="0"/>
        <rFont val="Calibri"/>
        <family val="2"/>
        <charset val="161"/>
        <scheme val="minor"/>
      </rPr>
      <t xml:space="preserve">
Regions</t>
    </r>
    <r>
      <rPr>
        <vertAlign val="superscript"/>
        <sz val="11"/>
        <color theme="0"/>
        <rFont val="Calibri"/>
        <family val="2"/>
        <charset val="161"/>
        <scheme val="minor"/>
      </rPr>
      <t>3</t>
    </r>
  </si>
  <si>
    <t>Δ2016/2015</t>
  </si>
  <si>
    <r>
      <t>ΔΙΕΘΝΕΙΣ ΑΦΙΞΕΙΣ</t>
    </r>
    <r>
      <rPr>
        <b/>
        <vertAlign val="superscript"/>
        <sz val="14"/>
        <rFont val="Calibri"/>
        <family val="2"/>
        <charset val="161"/>
      </rPr>
      <t>1</t>
    </r>
    <r>
      <rPr>
        <b/>
        <sz val="14"/>
        <rFont val="Calibri"/>
        <family val="2"/>
      </rPr>
      <t xml:space="preserve"> ΣΤΑ ΚΥΡΙΟΤΕΡΑ ΑΕΡΟΔΡΟΜΙΑ, ΑΠΡΙΛΙΟΣ 2016 -  ΠΡΟΣΩΡΙΝΑ ΣΤΟΙΧΕΙΑ  </t>
    </r>
  </si>
  <si>
    <r>
      <t>INTERNATIONAL ARRIVALS</t>
    </r>
    <r>
      <rPr>
        <b/>
        <vertAlign val="superscript"/>
        <sz val="14"/>
        <rFont val="Calibri"/>
        <family val="2"/>
        <charset val="161"/>
      </rPr>
      <t>1</t>
    </r>
    <r>
      <rPr>
        <b/>
        <sz val="14"/>
        <rFont val="Calibri"/>
        <family val="2"/>
      </rPr>
      <t xml:space="preserve"> AT  MAIN  GREEK AIRPORTS, APRIL 2016 -  PROVISIONAL DATA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</si>
</sst>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4"/>
      <name val="Calibri"/>
      <family val="2"/>
    </font>
    <font>
      <sz val="11"/>
      <name val="Calibri"/>
      <family val="2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161"/>
    </font>
    <font>
      <sz val="11"/>
      <color theme="1"/>
      <name val="Calibri"/>
      <family val="2"/>
    </font>
    <font>
      <b/>
      <sz val="11"/>
      <name val="Calibri"/>
      <family val="2"/>
      <charset val="161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30"/>
      <name val="Calibri"/>
      <family val="2"/>
    </font>
    <font>
      <vertAlign val="superscript"/>
      <sz val="11"/>
      <color theme="0"/>
      <name val="Calibri"/>
      <family val="2"/>
      <charset val="161"/>
      <scheme val="minor"/>
    </font>
    <font>
      <sz val="10"/>
      <name val="Arial Greek"/>
      <charset val="161"/>
    </font>
    <font>
      <b/>
      <vertAlign val="superscript"/>
      <sz val="14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18" fillId="0" borderId="0"/>
    <xf numFmtId="0" fontId="8" fillId="0" borderId="0"/>
  </cellStyleXfs>
  <cellXfs count="74">
    <xf numFmtId="0" fontId="0" fillId="0" borderId="0" xfId="0"/>
    <xf numFmtId="0" fontId="4" fillId="3" borderId="1" xfId="3" applyBorder="1" applyAlignment="1">
      <alignment horizontal="right" vertical="center"/>
    </xf>
    <xf numFmtId="0" fontId="4" fillId="3" borderId="2" xfId="3" applyBorder="1" applyAlignment="1">
      <alignment horizontal="center" vertical="center"/>
    </xf>
    <xf numFmtId="0" fontId="4" fillId="3" borderId="3" xfId="3" applyBorder="1" applyAlignment="1">
      <alignment horizontal="right"/>
    </xf>
    <xf numFmtId="3" fontId="4" fillId="3" borderId="3" xfId="3" applyNumberFormat="1" applyBorder="1" applyAlignment="1">
      <alignment horizontal="right"/>
    </xf>
    <xf numFmtId="0" fontId="4" fillId="3" borderId="3" xfId="3" applyBorder="1" applyAlignment="1">
      <alignment horizontal="center"/>
    </xf>
    <xf numFmtId="0" fontId="4" fillId="3" borderId="4" xfId="3" applyBorder="1" applyAlignment="1">
      <alignment horizontal="center" vertical="center"/>
    </xf>
    <xf numFmtId="0" fontId="4" fillId="3" borderId="5" xfId="3" applyBorder="1" applyAlignment="1">
      <alignment horizontal="center" vertical="center"/>
    </xf>
    <xf numFmtId="0" fontId="7" fillId="4" borderId="3" xfId="0" applyFont="1" applyFill="1" applyBorder="1" applyAlignment="1">
      <alignment horizontal="left"/>
    </xf>
    <xf numFmtId="3" fontId="7" fillId="4" borderId="3" xfId="4" applyNumberFormat="1" applyFont="1" applyFill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3" fontId="7" fillId="0" borderId="3" xfId="4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4" borderId="3" xfId="0" applyFont="1" applyFill="1" applyBorder="1"/>
    <xf numFmtId="0" fontId="7" fillId="0" borderId="3" xfId="0" applyFont="1" applyBorder="1"/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0" fillId="0" borderId="3" xfId="0" applyNumberFormat="1" applyFont="1" applyBorder="1"/>
    <xf numFmtId="3" fontId="10" fillId="4" borderId="3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3" fillId="2" borderId="3" xfId="2" applyNumberFormat="1" applyFont="1" applyBorder="1" applyAlignment="1">
      <alignment horizontal="right"/>
    </xf>
    <xf numFmtId="0" fontId="1" fillId="0" borderId="6" xfId="2" applyFill="1" applyBorder="1"/>
    <xf numFmtId="3" fontId="1" fillId="0" borderId="6" xfId="2" applyNumberFormat="1" applyFill="1" applyBorder="1" applyAlignment="1">
      <alignment horizontal="right"/>
    </xf>
    <xf numFmtId="3" fontId="1" fillId="0" borderId="6" xfId="2" applyNumberFormat="1" applyFill="1" applyBorder="1" applyAlignment="1">
      <alignment horizontal="center"/>
    </xf>
    <xf numFmtId="0" fontId="3" fillId="2" borderId="3" xfId="2" applyFont="1" applyBorder="1"/>
    <xf numFmtId="3" fontId="5" fillId="5" borderId="3" xfId="0" applyNumberFormat="1" applyFont="1" applyFill="1" applyBorder="1" applyAlignment="1">
      <alignment horizontal="left"/>
    </xf>
    <xf numFmtId="0" fontId="11" fillId="0" borderId="0" xfId="0" applyFont="1"/>
    <xf numFmtId="0" fontId="7" fillId="0" borderId="0" xfId="0" applyFont="1"/>
    <xf numFmtId="3" fontId="7" fillId="0" borderId="0" xfId="0" applyNumberFormat="1" applyFont="1"/>
    <xf numFmtId="3" fontId="12" fillId="4" borderId="3" xfId="0" applyNumberFormat="1" applyFont="1" applyFill="1" applyBorder="1" applyAlignment="1">
      <alignment horizontal="left"/>
    </xf>
    <xf numFmtId="164" fontId="12" fillId="4" borderId="3" xfId="1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left"/>
    </xf>
    <xf numFmtId="164" fontId="12" fillId="6" borderId="3" xfId="1" applyNumberFormat="1" applyFont="1" applyFill="1" applyBorder="1" applyAlignment="1">
      <alignment horizontal="right"/>
    </xf>
    <xf numFmtId="3" fontId="12" fillId="6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right"/>
    </xf>
    <xf numFmtId="3" fontId="13" fillId="7" borderId="0" xfId="0" applyNumberFormat="1" applyFont="1" applyFill="1"/>
    <xf numFmtId="0" fontId="4" fillId="3" borderId="3" xfId="3" applyFont="1" applyBorder="1" applyAlignment="1">
      <alignment horizontal="right"/>
    </xf>
    <xf numFmtId="3" fontId="12" fillId="4" borderId="3" xfId="0" applyNumberFormat="1" applyFont="1" applyFill="1" applyBorder="1" applyAlignment="1">
      <alignment horizontal="right"/>
    </xf>
    <xf numFmtId="3" fontId="12" fillId="7" borderId="3" xfId="0" applyNumberFormat="1" applyFont="1" applyFill="1" applyBorder="1" applyAlignment="1">
      <alignment horizontal="left"/>
    </xf>
    <xf numFmtId="3" fontId="12" fillId="6" borderId="3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9" fontId="12" fillId="0" borderId="3" xfId="1" applyFont="1" applyFill="1" applyBorder="1" applyAlignment="1">
      <alignment horizontal="right"/>
    </xf>
    <xf numFmtId="164" fontId="12" fillId="0" borderId="3" xfId="1" applyNumberFormat="1" applyFont="1" applyFill="1" applyBorder="1" applyAlignment="1">
      <alignment horizontal="right"/>
    </xf>
    <xf numFmtId="164" fontId="12" fillId="7" borderId="3" xfId="1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left"/>
    </xf>
    <xf numFmtId="3" fontId="5" fillId="5" borderId="3" xfId="1" applyNumberFormat="1" applyFont="1" applyFill="1" applyBorder="1" applyAlignment="1">
      <alignment horizontal="right"/>
    </xf>
    <xf numFmtId="0" fontId="0" fillId="0" borderId="0" xfId="0" applyFill="1"/>
    <xf numFmtId="0" fontId="14" fillId="0" borderId="0" xfId="5" applyFont="1" applyFill="1" applyAlignment="1">
      <alignment horizontal="left" readingOrder="1"/>
    </xf>
    <xf numFmtId="0" fontId="7" fillId="0" borderId="0" xfId="5" applyFont="1" applyFill="1"/>
    <xf numFmtId="0" fontId="7" fillId="0" borderId="0" xfId="5" applyFont="1"/>
    <xf numFmtId="0" fontId="15" fillId="0" borderId="0" xfId="5" applyFont="1"/>
    <xf numFmtId="0" fontId="16" fillId="0" borderId="0" xfId="5" applyFont="1" applyFill="1" applyAlignment="1">
      <alignment horizontal="left" readingOrder="1"/>
    </xf>
    <xf numFmtId="0" fontId="4" fillId="3" borderId="3" xfId="3" applyBorder="1" applyAlignment="1">
      <alignment horizontal="center"/>
    </xf>
    <xf numFmtId="0" fontId="4" fillId="3" borderId="3" xfId="3" applyBorder="1" applyAlignment="1">
      <alignment horizontal="center"/>
    </xf>
    <xf numFmtId="3" fontId="0" fillId="0" borderId="0" xfId="0" applyNumberFormat="1" applyFill="1"/>
    <xf numFmtId="0" fontId="4" fillId="3" borderId="3" xfId="3" applyFont="1" applyBorder="1" applyAlignment="1">
      <alignment horizontal="center"/>
    </xf>
    <xf numFmtId="0" fontId="4" fillId="3" borderId="3" xfId="3" applyBorder="1" applyAlignment="1">
      <alignment horizontal="center"/>
    </xf>
    <xf numFmtId="0" fontId="6" fillId="0" borderId="0" xfId="0" applyFont="1" applyFill="1" applyAlignment="1">
      <alignment horizontal="center" readingOrder="1"/>
    </xf>
    <xf numFmtId="0" fontId="4" fillId="3" borderId="1" xfId="3" applyBorder="1" applyAlignment="1">
      <alignment horizontal="center" vertical="center"/>
    </xf>
    <xf numFmtId="0" fontId="4" fillId="3" borderId="2" xfId="3" applyBorder="1" applyAlignment="1">
      <alignment horizontal="center" vertical="center"/>
    </xf>
    <xf numFmtId="0" fontId="4" fillId="3" borderId="4" xfId="3" applyBorder="1" applyAlignment="1">
      <alignment horizontal="center" vertical="center"/>
    </xf>
    <xf numFmtId="0" fontId="4" fillId="3" borderId="5" xfId="3" applyBorder="1" applyAlignment="1">
      <alignment horizontal="center" vertical="center"/>
    </xf>
    <xf numFmtId="0" fontId="4" fillId="3" borderId="1" xfId="3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4" xfId="0" applyFont="1" applyBorder="1"/>
    <xf numFmtId="0" fontId="4" fillId="0" borderId="5" xfId="0" applyFont="1" applyBorder="1"/>
    <xf numFmtId="0" fontId="4" fillId="3" borderId="7" xfId="3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3" borderId="8" xfId="3" applyFont="1" applyBorder="1" applyAlignment="1">
      <alignment horizontal="center"/>
    </xf>
  </cellXfs>
  <cellStyles count="9">
    <cellStyle name="40% - Accent1" xfId="2" builtinId="31"/>
    <cellStyle name="60% - Accent1" xfId="3" builtinId="32"/>
    <cellStyle name="Normal" xfId="0" builtinId="0"/>
    <cellStyle name="Normal 14 2" xfId="4"/>
    <cellStyle name="Normal 2" xfId="7"/>
    <cellStyle name="Normal 4" xfId="5"/>
    <cellStyle name="Normal 7" xfId="6"/>
    <cellStyle name="Percent" xfId="1" builtinId="5"/>
    <cellStyle name="Βασικό_Φύλλο1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80"/>
  <sheetViews>
    <sheetView showGridLines="0" tabSelected="1" topLeftCell="A26" zoomScaleNormal="100" workbookViewId="0">
      <selection activeCell="I65" sqref="I65"/>
    </sheetView>
  </sheetViews>
  <sheetFormatPr defaultRowHeight="15" x14ac:dyDescent="0.25"/>
  <cols>
    <col min="1" max="1" width="13.5703125" style="48" customWidth="1"/>
    <col min="2" max="2" width="11.7109375" style="48" customWidth="1"/>
    <col min="3" max="4" width="12.5703125" style="48" customWidth="1"/>
    <col min="5" max="22" width="11.42578125" style="48" customWidth="1"/>
    <col min="23" max="23" width="13.85546875" style="48" customWidth="1"/>
  </cols>
  <sheetData>
    <row r="1" spans="1:23" ht="21" x14ac:dyDescent="0.3">
      <c r="A1" s="59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1" x14ac:dyDescent="0.3">
      <c r="A2" s="59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7.25" x14ac:dyDescent="0.25">
      <c r="A3" s="1">
        <v>2016</v>
      </c>
      <c r="B3" s="2"/>
      <c r="C3" s="3" t="s">
        <v>101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4" t="s">
        <v>18</v>
      </c>
      <c r="W3" s="5" t="s">
        <v>103</v>
      </c>
    </row>
    <row r="4" spans="1:23" ht="17.25" x14ac:dyDescent="0.25">
      <c r="A4" s="6"/>
      <c r="B4" s="7"/>
      <c r="C4" s="3" t="s">
        <v>102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  <c r="O4" s="3" t="s">
        <v>30</v>
      </c>
      <c r="P4" s="3" t="s">
        <v>31</v>
      </c>
      <c r="Q4" s="3" t="s">
        <v>32</v>
      </c>
      <c r="R4" s="3" t="s">
        <v>33</v>
      </c>
      <c r="S4" s="3" t="s">
        <v>34</v>
      </c>
      <c r="T4" s="3" t="s">
        <v>35</v>
      </c>
      <c r="U4" s="3" t="s">
        <v>36</v>
      </c>
      <c r="V4" s="4" t="s">
        <v>37</v>
      </c>
      <c r="W4" s="5" t="s">
        <v>104</v>
      </c>
    </row>
    <row r="5" spans="1:23" x14ac:dyDescent="0.25">
      <c r="A5" s="8" t="s">
        <v>38</v>
      </c>
      <c r="B5" s="8" t="s">
        <v>39</v>
      </c>
      <c r="C5" s="9">
        <v>197458</v>
      </c>
      <c r="D5" s="10">
        <v>73335</v>
      </c>
      <c r="E5" s="10">
        <v>99</v>
      </c>
      <c r="F5" s="10">
        <v>0</v>
      </c>
      <c r="G5" s="10">
        <v>0</v>
      </c>
      <c r="H5" s="10">
        <v>0</v>
      </c>
      <c r="I5" s="10">
        <v>2258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246</v>
      </c>
      <c r="P5" s="10">
        <v>0</v>
      </c>
      <c r="Q5" s="10">
        <v>0</v>
      </c>
      <c r="R5" s="10">
        <v>0</v>
      </c>
      <c r="S5" s="10">
        <v>8</v>
      </c>
      <c r="T5" s="10">
        <v>297</v>
      </c>
      <c r="U5" s="10">
        <v>0</v>
      </c>
      <c r="V5" s="10">
        <f t="shared" ref="V5:V15" si="0">SUM(C5:U5)</f>
        <v>273701</v>
      </c>
      <c r="W5" s="11" t="s">
        <v>40</v>
      </c>
    </row>
    <row r="6" spans="1:23" x14ac:dyDescent="0.25">
      <c r="A6" s="12" t="s">
        <v>41</v>
      </c>
      <c r="B6" s="12" t="s">
        <v>42</v>
      </c>
      <c r="C6" s="13">
        <v>175796</v>
      </c>
      <c r="D6" s="14">
        <v>67702</v>
      </c>
      <c r="E6" s="14">
        <v>277</v>
      </c>
      <c r="F6" s="14">
        <v>0</v>
      </c>
      <c r="G6" s="14">
        <v>0</v>
      </c>
      <c r="H6" s="14">
        <v>185</v>
      </c>
      <c r="I6" s="14">
        <v>2213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220</v>
      </c>
      <c r="R6" s="14">
        <v>0</v>
      </c>
      <c r="S6" s="14">
        <v>0</v>
      </c>
      <c r="T6" s="14">
        <v>0</v>
      </c>
      <c r="U6" s="14">
        <v>113</v>
      </c>
      <c r="V6" s="14">
        <f t="shared" si="0"/>
        <v>246506</v>
      </c>
      <c r="W6" s="11" t="s">
        <v>40</v>
      </c>
    </row>
    <row r="7" spans="1:23" x14ac:dyDescent="0.25">
      <c r="A7" s="8" t="s">
        <v>43</v>
      </c>
      <c r="B7" s="8" t="s">
        <v>44</v>
      </c>
      <c r="C7" s="9">
        <v>241684</v>
      </c>
      <c r="D7" s="10">
        <v>93356</v>
      </c>
      <c r="E7" s="10">
        <v>3855</v>
      </c>
      <c r="F7" s="10">
        <v>266</v>
      </c>
      <c r="G7" s="10">
        <v>0</v>
      </c>
      <c r="H7" s="10">
        <v>10225</v>
      </c>
      <c r="I7" s="10">
        <v>9548</v>
      </c>
      <c r="J7" s="10">
        <v>1402</v>
      </c>
      <c r="K7" s="10">
        <v>349</v>
      </c>
      <c r="L7" s="10">
        <v>156</v>
      </c>
      <c r="M7" s="10">
        <v>0</v>
      </c>
      <c r="N7" s="10">
        <v>0</v>
      </c>
      <c r="O7" s="10">
        <v>1100</v>
      </c>
      <c r="P7" s="10">
        <v>0</v>
      </c>
      <c r="Q7" s="10">
        <v>1421</v>
      </c>
      <c r="R7" s="10">
        <v>0</v>
      </c>
      <c r="S7" s="10">
        <v>0</v>
      </c>
      <c r="T7" s="10">
        <v>0</v>
      </c>
      <c r="U7" s="10">
        <v>159</v>
      </c>
      <c r="V7" s="10">
        <f t="shared" si="0"/>
        <v>363521</v>
      </c>
      <c r="W7" s="11" t="s">
        <v>40</v>
      </c>
    </row>
    <row r="8" spans="1:23" x14ac:dyDescent="0.25">
      <c r="A8" s="12" t="s">
        <v>45</v>
      </c>
      <c r="B8" s="12" t="s">
        <v>46</v>
      </c>
      <c r="C8" s="13">
        <v>307000</v>
      </c>
      <c r="D8" s="14">
        <v>119007</v>
      </c>
      <c r="E8" s="14">
        <v>64002</v>
      </c>
      <c r="F8" s="14">
        <v>13737</v>
      </c>
      <c r="G8" s="14">
        <v>0</v>
      </c>
      <c r="H8" s="14">
        <v>120125</v>
      </c>
      <c r="I8" s="14">
        <v>73341</v>
      </c>
      <c r="J8" s="14">
        <v>28559</v>
      </c>
      <c r="K8" s="14">
        <v>5540</v>
      </c>
      <c r="L8" s="14">
        <v>2416</v>
      </c>
      <c r="M8" s="14">
        <v>1989</v>
      </c>
      <c r="N8" s="14">
        <v>2925</v>
      </c>
      <c r="O8" s="14">
        <v>10191</v>
      </c>
      <c r="P8" s="14">
        <v>1361</v>
      </c>
      <c r="Q8" s="14">
        <v>3955</v>
      </c>
      <c r="R8" s="14">
        <v>825</v>
      </c>
      <c r="S8" s="14">
        <v>81</v>
      </c>
      <c r="T8" s="14">
        <v>411</v>
      </c>
      <c r="U8" s="14">
        <v>1150</v>
      </c>
      <c r="V8" s="14">
        <f t="shared" si="0"/>
        <v>756615</v>
      </c>
      <c r="W8" s="11" t="s">
        <v>40</v>
      </c>
    </row>
    <row r="9" spans="1:23" hidden="1" x14ac:dyDescent="0.25">
      <c r="A9" s="15" t="s">
        <v>47</v>
      </c>
      <c r="B9" s="8" t="s">
        <v>48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>
        <f t="shared" si="0"/>
        <v>0</v>
      </c>
      <c r="W9" s="11" t="s">
        <v>40</v>
      </c>
    </row>
    <row r="10" spans="1:23" hidden="1" x14ac:dyDescent="0.25">
      <c r="A10" s="16" t="s">
        <v>49</v>
      </c>
      <c r="B10" s="12" t="s">
        <v>50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7"/>
      <c r="S10" s="14"/>
      <c r="T10" s="14"/>
      <c r="U10" s="14"/>
      <c r="V10" s="14">
        <f t="shared" si="0"/>
        <v>0</v>
      </c>
      <c r="W10" s="11" t="s">
        <v>40</v>
      </c>
    </row>
    <row r="11" spans="1:23" hidden="1" x14ac:dyDescent="0.25">
      <c r="A11" s="15" t="s">
        <v>51</v>
      </c>
      <c r="B11" s="8" t="s">
        <v>52</v>
      </c>
      <c r="C11" s="9"/>
      <c r="D11" s="10"/>
      <c r="E11" s="10"/>
      <c r="F11" s="10"/>
      <c r="G11" s="10"/>
      <c r="H11" s="10"/>
      <c r="I11" s="10"/>
      <c r="J11" s="10"/>
      <c r="K11" s="1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f t="shared" si="0"/>
        <v>0</v>
      </c>
      <c r="W11" s="11" t="s">
        <v>40</v>
      </c>
    </row>
    <row r="12" spans="1:23" hidden="1" x14ac:dyDescent="0.25">
      <c r="A12" s="16" t="s">
        <v>53</v>
      </c>
      <c r="B12" s="12" t="s">
        <v>54</v>
      </c>
      <c r="C12" s="13"/>
      <c r="D12" s="14"/>
      <c r="E12" s="14"/>
      <c r="F12" s="14"/>
      <c r="G12" s="14"/>
      <c r="H12" s="14"/>
      <c r="I12" s="14"/>
      <c r="J12" s="14"/>
      <c r="K12" s="1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f t="shared" si="0"/>
        <v>0</v>
      </c>
      <c r="W12" s="11" t="s">
        <v>40</v>
      </c>
    </row>
    <row r="13" spans="1:23" hidden="1" x14ac:dyDescent="0.25">
      <c r="A13" s="15" t="s">
        <v>55</v>
      </c>
      <c r="B13" s="8" t="s">
        <v>56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8"/>
      <c r="S13" s="20"/>
      <c r="T13" s="20"/>
      <c r="U13" s="20"/>
      <c r="V13" s="10">
        <f t="shared" si="0"/>
        <v>0</v>
      </c>
      <c r="W13" s="11" t="s">
        <v>40</v>
      </c>
    </row>
    <row r="14" spans="1:23" hidden="1" x14ac:dyDescent="0.25">
      <c r="A14" s="16" t="s">
        <v>57</v>
      </c>
      <c r="B14" s="12" t="s">
        <v>58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4">
        <f t="shared" si="0"/>
        <v>0</v>
      </c>
      <c r="W14" s="11" t="s">
        <v>40</v>
      </c>
    </row>
    <row r="15" spans="1:23" hidden="1" x14ac:dyDescent="0.25">
      <c r="A15" s="15" t="s">
        <v>59</v>
      </c>
      <c r="B15" s="8" t="s">
        <v>60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f t="shared" si="0"/>
        <v>0</v>
      </c>
      <c r="W15" s="11" t="s">
        <v>40</v>
      </c>
    </row>
    <row r="16" spans="1:23" hidden="1" x14ac:dyDescent="0.25">
      <c r="A16" s="16" t="s">
        <v>61</v>
      </c>
      <c r="B16" s="12" t="s">
        <v>62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4">
        <f>SUM(C16:U16)</f>
        <v>0</v>
      </c>
      <c r="W16" s="11" t="s">
        <v>40</v>
      </c>
    </row>
    <row r="17" spans="1:23" ht="15.75" customHeight="1" x14ac:dyDescent="0.25">
      <c r="A17" s="26" t="s">
        <v>18</v>
      </c>
      <c r="B17" s="27" t="s">
        <v>37</v>
      </c>
      <c r="C17" s="22">
        <f>SUM(C5:C16)</f>
        <v>921938</v>
      </c>
      <c r="D17" s="22">
        <f t="shared" ref="D17:U17" si="1">SUM(D5:D16)</f>
        <v>353400</v>
      </c>
      <c r="E17" s="22">
        <f t="shared" si="1"/>
        <v>68233</v>
      </c>
      <c r="F17" s="22">
        <f t="shared" si="1"/>
        <v>14003</v>
      </c>
      <c r="G17" s="22">
        <f t="shared" si="1"/>
        <v>0</v>
      </c>
      <c r="H17" s="22">
        <f t="shared" si="1"/>
        <v>130535</v>
      </c>
      <c r="I17" s="22">
        <f t="shared" si="1"/>
        <v>87360</v>
      </c>
      <c r="J17" s="22">
        <f t="shared" si="1"/>
        <v>29961</v>
      </c>
      <c r="K17" s="22">
        <f t="shared" si="1"/>
        <v>5889</v>
      </c>
      <c r="L17" s="22">
        <f t="shared" si="1"/>
        <v>2572</v>
      </c>
      <c r="M17" s="22">
        <f t="shared" si="1"/>
        <v>1989</v>
      </c>
      <c r="N17" s="22">
        <f t="shared" si="1"/>
        <v>2925</v>
      </c>
      <c r="O17" s="22">
        <f t="shared" si="1"/>
        <v>11537</v>
      </c>
      <c r="P17" s="22">
        <f t="shared" si="1"/>
        <v>1361</v>
      </c>
      <c r="Q17" s="22">
        <f t="shared" si="1"/>
        <v>5596</v>
      </c>
      <c r="R17" s="22">
        <f t="shared" si="1"/>
        <v>825</v>
      </c>
      <c r="S17" s="22">
        <f t="shared" si="1"/>
        <v>89</v>
      </c>
      <c r="T17" s="22">
        <f t="shared" si="1"/>
        <v>708</v>
      </c>
      <c r="U17" s="22">
        <f t="shared" si="1"/>
        <v>1422</v>
      </c>
      <c r="V17" s="22">
        <f t="shared" ref="V17" si="2">SUM(C17:U17)</f>
        <v>1640343</v>
      </c>
      <c r="W17" s="11" t="s">
        <v>40</v>
      </c>
    </row>
    <row r="18" spans="1:23" x14ac:dyDescent="0.2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</row>
    <row r="19" spans="1:23" ht="17.25" x14ac:dyDescent="0.25">
      <c r="A19" s="1">
        <v>2015</v>
      </c>
      <c r="B19" s="2"/>
      <c r="C19" s="3" t="s">
        <v>65</v>
      </c>
      <c r="D19" s="3" t="s">
        <v>0</v>
      </c>
      <c r="E19" s="3" t="s">
        <v>1</v>
      </c>
      <c r="F19" s="3" t="s">
        <v>2</v>
      </c>
      <c r="G19" s="3" t="s">
        <v>3</v>
      </c>
      <c r="H19" s="3" t="s">
        <v>4</v>
      </c>
      <c r="I19" s="3" t="s">
        <v>66</v>
      </c>
      <c r="J19" s="3" t="s">
        <v>6</v>
      </c>
      <c r="K19" s="3" t="s">
        <v>7</v>
      </c>
      <c r="L19" s="3" t="s">
        <v>8</v>
      </c>
      <c r="M19" s="3" t="s">
        <v>9</v>
      </c>
      <c r="N19" s="3" t="s">
        <v>10</v>
      </c>
      <c r="O19" s="3" t="s">
        <v>11</v>
      </c>
      <c r="P19" s="3" t="s">
        <v>12</v>
      </c>
      <c r="Q19" s="3" t="s">
        <v>13</v>
      </c>
      <c r="R19" s="3" t="s">
        <v>14</v>
      </c>
      <c r="S19" s="3" t="s">
        <v>15</v>
      </c>
      <c r="T19" s="3" t="s">
        <v>16</v>
      </c>
      <c r="U19" s="3" t="s">
        <v>17</v>
      </c>
      <c r="V19" s="3" t="s">
        <v>18</v>
      </c>
      <c r="W19" s="54" t="s">
        <v>103</v>
      </c>
    </row>
    <row r="20" spans="1:23" ht="17.25" x14ac:dyDescent="0.25">
      <c r="A20" s="6"/>
      <c r="B20" s="7"/>
      <c r="C20" s="3" t="s">
        <v>67</v>
      </c>
      <c r="D20" s="3" t="s">
        <v>19</v>
      </c>
      <c r="E20" s="3" t="s">
        <v>20</v>
      </c>
      <c r="F20" s="3" t="s">
        <v>21</v>
      </c>
      <c r="G20" s="3" t="s">
        <v>22</v>
      </c>
      <c r="H20" s="3" t="s">
        <v>23</v>
      </c>
      <c r="I20" s="3" t="s">
        <v>24</v>
      </c>
      <c r="J20" s="3" t="s">
        <v>25</v>
      </c>
      <c r="K20" s="3" t="s">
        <v>26</v>
      </c>
      <c r="L20" s="3" t="s">
        <v>68</v>
      </c>
      <c r="M20" s="3" t="s">
        <v>28</v>
      </c>
      <c r="N20" s="3" t="s">
        <v>29</v>
      </c>
      <c r="O20" s="3" t="s">
        <v>30</v>
      </c>
      <c r="P20" s="3" t="s">
        <v>31</v>
      </c>
      <c r="Q20" s="3" t="s">
        <v>32</v>
      </c>
      <c r="R20" s="3" t="s">
        <v>33</v>
      </c>
      <c r="S20" s="3" t="s">
        <v>34</v>
      </c>
      <c r="T20" s="3" t="s">
        <v>35</v>
      </c>
      <c r="U20" s="3" t="s">
        <v>36</v>
      </c>
      <c r="V20" s="3" t="s">
        <v>37</v>
      </c>
      <c r="W20" s="55" t="s">
        <v>104</v>
      </c>
    </row>
    <row r="21" spans="1:23" x14ac:dyDescent="0.25">
      <c r="A21" s="8" t="s">
        <v>38</v>
      </c>
      <c r="B21" s="8" t="s">
        <v>39</v>
      </c>
      <c r="C21" s="9">
        <v>186527</v>
      </c>
      <c r="D21" s="10">
        <v>77696</v>
      </c>
      <c r="E21" s="10">
        <v>76</v>
      </c>
      <c r="F21" s="10">
        <v>0</v>
      </c>
      <c r="G21" s="10">
        <v>0</v>
      </c>
      <c r="H21" s="10">
        <v>183</v>
      </c>
      <c r="I21" s="10">
        <v>2375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234</v>
      </c>
      <c r="U21" s="10">
        <v>0</v>
      </c>
      <c r="V21" s="10">
        <f t="shared" ref="V21:V29" si="3">SUM(C21:U21)</f>
        <v>267091</v>
      </c>
      <c r="W21" s="11" t="s">
        <v>40</v>
      </c>
    </row>
    <row r="22" spans="1:23" x14ac:dyDescent="0.25">
      <c r="A22" s="12" t="s">
        <v>41</v>
      </c>
      <c r="B22" s="12" t="s">
        <v>42</v>
      </c>
      <c r="C22" s="13">
        <v>151788</v>
      </c>
      <c r="D22" s="14">
        <v>68364</v>
      </c>
      <c r="E22" s="14">
        <v>28</v>
      </c>
      <c r="F22" s="14">
        <v>0</v>
      </c>
      <c r="G22" s="14">
        <v>0</v>
      </c>
      <c r="H22" s="14">
        <v>300</v>
      </c>
      <c r="I22" s="14">
        <v>1825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38</v>
      </c>
      <c r="R22" s="14">
        <v>0</v>
      </c>
      <c r="S22" s="14">
        <v>0</v>
      </c>
      <c r="T22" s="14">
        <v>0</v>
      </c>
      <c r="U22" s="14">
        <v>0</v>
      </c>
      <c r="V22" s="14">
        <f t="shared" si="3"/>
        <v>222343</v>
      </c>
      <c r="W22" s="11" t="s">
        <v>40</v>
      </c>
    </row>
    <row r="23" spans="1:23" x14ac:dyDescent="0.25">
      <c r="A23" s="8" t="s">
        <v>69</v>
      </c>
      <c r="B23" s="8" t="s">
        <v>44</v>
      </c>
      <c r="C23" s="9">
        <v>217741</v>
      </c>
      <c r="D23" s="10">
        <v>87262</v>
      </c>
      <c r="E23" s="10">
        <v>1576</v>
      </c>
      <c r="F23" s="10">
        <v>914</v>
      </c>
      <c r="G23" s="10">
        <v>0</v>
      </c>
      <c r="H23" s="10">
        <v>7204</v>
      </c>
      <c r="I23" s="10">
        <v>6245</v>
      </c>
      <c r="J23" s="10">
        <v>2159</v>
      </c>
      <c r="K23" s="10">
        <v>173</v>
      </c>
      <c r="L23" s="10">
        <v>179</v>
      </c>
      <c r="M23" s="10">
        <v>0</v>
      </c>
      <c r="N23" s="10">
        <v>0</v>
      </c>
      <c r="O23" s="10">
        <v>172</v>
      </c>
      <c r="P23" s="10">
        <v>0</v>
      </c>
      <c r="Q23" s="10">
        <v>1476</v>
      </c>
      <c r="R23" s="10">
        <v>0</v>
      </c>
      <c r="S23" s="10">
        <v>0</v>
      </c>
      <c r="T23" s="10">
        <v>0</v>
      </c>
      <c r="U23" s="10">
        <v>0</v>
      </c>
      <c r="V23" s="10">
        <f t="shared" si="3"/>
        <v>325101</v>
      </c>
      <c r="W23" s="11" t="s">
        <v>40</v>
      </c>
    </row>
    <row r="24" spans="1:23" x14ac:dyDescent="0.25">
      <c r="A24" s="12" t="s">
        <v>45</v>
      </c>
      <c r="B24" s="12" t="s">
        <v>46</v>
      </c>
      <c r="C24" s="13">
        <v>312606</v>
      </c>
      <c r="D24" s="14">
        <v>115252</v>
      </c>
      <c r="E24" s="14">
        <v>61681</v>
      </c>
      <c r="F24" s="14">
        <v>17299</v>
      </c>
      <c r="G24" s="14">
        <v>503</v>
      </c>
      <c r="H24" s="14">
        <v>100905</v>
      </c>
      <c r="I24" s="14">
        <v>48434</v>
      </c>
      <c r="J24" s="14">
        <v>25946</v>
      </c>
      <c r="K24" s="14">
        <v>3952</v>
      </c>
      <c r="L24" s="14">
        <v>1785</v>
      </c>
      <c r="M24" s="14">
        <v>1023</v>
      </c>
      <c r="N24" s="14">
        <v>1538</v>
      </c>
      <c r="O24" s="14">
        <v>7664</v>
      </c>
      <c r="P24" s="14">
        <v>3882</v>
      </c>
      <c r="Q24" s="14">
        <v>3108</v>
      </c>
      <c r="R24" s="14">
        <v>1420</v>
      </c>
      <c r="S24" s="14">
        <v>0</v>
      </c>
      <c r="T24" s="14">
        <v>1192</v>
      </c>
      <c r="U24" s="14">
        <v>2037</v>
      </c>
      <c r="V24" s="14">
        <f t="shared" si="3"/>
        <v>710227</v>
      </c>
      <c r="W24" s="11" t="s">
        <v>40</v>
      </c>
    </row>
    <row r="25" spans="1:23" x14ac:dyDescent="0.25">
      <c r="A25" s="15" t="s">
        <v>47</v>
      </c>
      <c r="B25" s="8" t="s">
        <v>48</v>
      </c>
      <c r="C25" s="9">
        <v>412352</v>
      </c>
      <c r="D25" s="10">
        <v>146690</v>
      </c>
      <c r="E25" s="10">
        <v>227005</v>
      </c>
      <c r="F25" s="10">
        <v>128930</v>
      </c>
      <c r="G25" s="10">
        <v>5735</v>
      </c>
      <c r="H25" s="10">
        <v>310903</v>
      </c>
      <c r="I25" s="10">
        <v>124470</v>
      </c>
      <c r="J25" s="10">
        <v>125053</v>
      </c>
      <c r="K25" s="10">
        <v>66286</v>
      </c>
      <c r="L25" s="10">
        <v>25364</v>
      </c>
      <c r="M25" s="10">
        <v>21354</v>
      </c>
      <c r="N25" s="10">
        <v>22636</v>
      </c>
      <c r="O25" s="10">
        <v>37868</v>
      </c>
      <c r="P25" s="10">
        <v>19131</v>
      </c>
      <c r="Q25" s="10">
        <v>10481</v>
      </c>
      <c r="R25" s="10">
        <v>14836</v>
      </c>
      <c r="S25" s="10">
        <v>17069</v>
      </c>
      <c r="T25" s="10">
        <v>9143</v>
      </c>
      <c r="U25" s="10">
        <v>12043</v>
      </c>
      <c r="V25" s="10">
        <f t="shared" si="3"/>
        <v>1737349</v>
      </c>
      <c r="W25" s="11" t="s">
        <v>40</v>
      </c>
    </row>
    <row r="26" spans="1:23" x14ac:dyDescent="0.25">
      <c r="A26" s="16" t="s">
        <v>49</v>
      </c>
      <c r="B26" s="12" t="s">
        <v>50</v>
      </c>
      <c r="C26" s="13">
        <v>508988</v>
      </c>
      <c r="D26" s="14">
        <v>194746</v>
      </c>
      <c r="E26" s="14">
        <v>318104</v>
      </c>
      <c r="F26" s="14">
        <v>169100</v>
      </c>
      <c r="G26" s="14">
        <v>15497</v>
      </c>
      <c r="H26" s="14">
        <v>418765</v>
      </c>
      <c r="I26" s="14">
        <v>157285</v>
      </c>
      <c r="J26" s="14">
        <v>198586</v>
      </c>
      <c r="K26" s="14">
        <v>119080</v>
      </c>
      <c r="L26" s="14">
        <v>43521</v>
      </c>
      <c r="M26" s="14">
        <v>37800</v>
      </c>
      <c r="N26" s="14">
        <v>42393</v>
      </c>
      <c r="O26" s="14">
        <v>63311</v>
      </c>
      <c r="P26" s="14">
        <v>10715</v>
      </c>
      <c r="Q26" s="14">
        <v>15767</v>
      </c>
      <c r="R26" s="17">
        <v>25912</v>
      </c>
      <c r="S26" s="14">
        <v>30715</v>
      </c>
      <c r="T26" s="14">
        <v>16435</v>
      </c>
      <c r="U26" s="14">
        <v>15022</v>
      </c>
      <c r="V26" s="14">
        <f t="shared" si="3"/>
        <v>2401742</v>
      </c>
      <c r="W26" s="11" t="s">
        <v>40</v>
      </c>
    </row>
    <row r="27" spans="1:23" x14ac:dyDescent="0.25">
      <c r="A27" s="15" t="s">
        <v>51</v>
      </c>
      <c r="B27" s="8" t="s">
        <v>52</v>
      </c>
      <c r="C27" s="9">
        <v>603752</v>
      </c>
      <c r="D27" s="10">
        <v>223582</v>
      </c>
      <c r="E27" s="10">
        <v>412892</v>
      </c>
      <c r="F27" s="10">
        <v>221740</v>
      </c>
      <c r="G27" s="10">
        <v>21367</v>
      </c>
      <c r="H27" s="10">
        <v>541721</v>
      </c>
      <c r="I27" s="10">
        <v>197809</v>
      </c>
      <c r="J27" s="10">
        <v>252697</v>
      </c>
      <c r="K27" s="18">
        <v>154586</v>
      </c>
      <c r="L27" s="10">
        <v>52654</v>
      </c>
      <c r="M27" s="10">
        <v>45316</v>
      </c>
      <c r="N27" s="10">
        <v>78121</v>
      </c>
      <c r="O27" s="10">
        <v>86326</v>
      </c>
      <c r="P27" s="10">
        <v>13487</v>
      </c>
      <c r="Q27" s="10">
        <v>18127</v>
      </c>
      <c r="R27" s="10">
        <v>29291</v>
      </c>
      <c r="S27" s="10">
        <v>42455</v>
      </c>
      <c r="T27" s="10">
        <v>21086</v>
      </c>
      <c r="U27" s="10">
        <v>18373</v>
      </c>
      <c r="V27" s="10">
        <f t="shared" si="3"/>
        <v>3035382</v>
      </c>
      <c r="W27" s="11" t="s">
        <v>40</v>
      </c>
    </row>
    <row r="28" spans="1:23" x14ac:dyDescent="0.25">
      <c r="A28" s="16" t="s">
        <v>70</v>
      </c>
      <c r="B28" s="12" t="s">
        <v>54</v>
      </c>
      <c r="C28" s="13">
        <v>564678</v>
      </c>
      <c r="D28" s="14">
        <v>214011</v>
      </c>
      <c r="E28" s="14">
        <v>422813</v>
      </c>
      <c r="F28" s="14">
        <v>221975</v>
      </c>
      <c r="G28" s="14">
        <v>20389</v>
      </c>
      <c r="H28" s="14">
        <v>558317</v>
      </c>
      <c r="I28" s="14">
        <v>181951</v>
      </c>
      <c r="J28" s="14">
        <v>254163</v>
      </c>
      <c r="K28" s="19">
        <v>148737</v>
      </c>
      <c r="L28" s="14">
        <v>54529</v>
      </c>
      <c r="M28" s="14">
        <v>45970</v>
      </c>
      <c r="N28" s="14">
        <v>85661</v>
      </c>
      <c r="O28" s="14">
        <v>94217</v>
      </c>
      <c r="P28" s="14">
        <v>14198</v>
      </c>
      <c r="Q28" s="14">
        <v>18836</v>
      </c>
      <c r="R28" s="14">
        <v>30955</v>
      </c>
      <c r="S28" s="14">
        <v>44501</v>
      </c>
      <c r="T28" s="14">
        <v>20940</v>
      </c>
      <c r="U28" s="14">
        <v>16588</v>
      </c>
      <c r="V28" s="14">
        <f t="shared" si="3"/>
        <v>3013429</v>
      </c>
      <c r="W28" s="11" t="s">
        <v>40</v>
      </c>
    </row>
    <row r="29" spans="1:23" x14ac:dyDescent="0.25">
      <c r="A29" s="15" t="s">
        <v>71</v>
      </c>
      <c r="B29" s="8" t="s">
        <v>72</v>
      </c>
      <c r="C29" s="20">
        <v>470000</v>
      </c>
      <c r="D29" s="20">
        <v>160133</v>
      </c>
      <c r="E29" s="20">
        <v>321993</v>
      </c>
      <c r="F29" s="20">
        <v>156249</v>
      </c>
      <c r="G29" s="20">
        <v>13737</v>
      </c>
      <c r="H29" s="20">
        <v>426698</v>
      </c>
      <c r="I29" s="20">
        <v>146420</v>
      </c>
      <c r="J29" s="20">
        <v>176245</v>
      </c>
      <c r="K29" s="20">
        <v>102110</v>
      </c>
      <c r="L29" s="20">
        <v>36319</v>
      </c>
      <c r="M29" s="20">
        <v>32102</v>
      </c>
      <c r="N29" s="20">
        <v>40068</v>
      </c>
      <c r="O29" s="20">
        <v>58259</v>
      </c>
      <c r="P29" s="20">
        <v>9719</v>
      </c>
      <c r="Q29" s="20">
        <v>13040</v>
      </c>
      <c r="R29" s="18">
        <v>22439</v>
      </c>
      <c r="S29" s="20">
        <v>24356</v>
      </c>
      <c r="T29" s="20">
        <v>12869</v>
      </c>
      <c r="U29" s="20">
        <v>10621</v>
      </c>
      <c r="V29" s="10">
        <f t="shared" si="3"/>
        <v>2233377</v>
      </c>
      <c r="W29" s="11" t="s">
        <v>40</v>
      </c>
    </row>
    <row r="30" spans="1:23" x14ac:dyDescent="0.25">
      <c r="A30" s="16" t="s">
        <v>57</v>
      </c>
      <c r="B30" s="12" t="s">
        <v>58</v>
      </c>
      <c r="C30" s="21">
        <v>336535</v>
      </c>
      <c r="D30" s="21">
        <v>120116</v>
      </c>
      <c r="E30" s="21">
        <v>134308</v>
      </c>
      <c r="F30" s="21">
        <v>54516</v>
      </c>
      <c r="G30" s="21">
        <v>1044</v>
      </c>
      <c r="H30" s="21">
        <v>191902</v>
      </c>
      <c r="I30" s="21">
        <v>71109</v>
      </c>
      <c r="J30" s="21">
        <v>56746</v>
      </c>
      <c r="K30" s="21">
        <v>14420</v>
      </c>
      <c r="L30" s="21">
        <v>3029</v>
      </c>
      <c r="M30" s="21">
        <v>6541</v>
      </c>
      <c r="N30" s="21">
        <v>5306</v>
      </c>
      <c r="O30" s="21">
        <v>17220</v>
      </c>
      <c r="P30" s="21">
        <v>2029</v>
      </c>
      <c r="Q30" s="21">
        <v>5026</v>
      </c>
      <c r="R30" s="21">
        <f>7230-5294</f>
        <v>1936</v>
      </c>
      <c r="S30" s="21">
        <v>230</v>
      </c>
      <c r="T30" s="21">
        <v>2061</v>
      </c>
      <c r="U30" s="21">
        <v>1076</v>
      </c>
      <c r="V30" s="14">
        <f t="shared" ref="V30" si="4">SUM(C30:U30)</f>
        <v>1025150</v>
      </c>
      <c r="W30" s="11" t="s">
        <v>40</v>
      </c>
    </row>
    <row r="31" spans="1:23" x14ac:dyDescent="0.25">
      <c r="A31" s="15" t="s">
        <v>59</v>
      </c>
      <c r="B31" s="8" t="s">
        <v>60</v>
      </c>
      <c r="C31" s="20">
        <v>202728</v>
      </c>
      <c r="D31" s="20">
        <v>71392</v>
      </c>
      <c r="E31" s="20">
        <v>1236</v>
      </c>
      <c r="F31" s="20">
        <v>54</v>
      </c>
      <c r="G31" s="20">
        <v>0</v>
      </c>
      <c r="H31" s="20">
        <v>2907</v>
      </c>
      <c r="I31" s="20">
        <v>2987</v>
      </c>
      <c r="J31" s="20">
        <v>891</v>
      </c>
      <c r="K31" s="20">
        <v>53</v>
      </c>
      <c r="L31" s="20">
        <v>50</v>
      </c>
      <c r="M31" s="20">
        <v>0</v>
      </c>
      <c r="N31" s="20">
        <v>0</v>
      </c>
      <c r="O31" s="20">
        <v>374</v>
      </c>
      <c r="P31" s="20">
        <v>0</v>
      </c>
      <c r="Q31" s="20">
        <v>870</v>
      </c>
      <c r="R31" s="20">
        <v>0</v>
      </c>
      <c r="S31" s="20">
        <v>0</v>
      </c>
      <c r="T31" s="20">
        <v>111</v>
      </c>
      <c r="U31" s="20">
        <v>7</v>
      </c>
      <c r="V31" s="10">
        <v>280932</v>
      </c>
      <c r="W31" s="11" t="s">
        <v>40</v>
      </c>
    </row>
    <row r="32" spans="1:23" x14ac:dyDescent="0.25">
      <c r="A32" s="16" t="s">
        <v>61</v>
      </c>
      <c r="B32" s="12" t="s">
        <v>62</v>
      </c>
      <c r="C32" s="21">
        <v>188000</v>
      </c>
      <c r="D32" s="21">
        <v>89980</v>
      </c>
      <c r="E32" s="21">
        <v>339</v>
      </c>
      <c r="F32" s="21">
        <v>0</v>
      </c>
      <c r="G32" s="21">
        <v>0</v>
      </c>
      <c r="H32" s="21">
        <v>0</v>
      </c>
      <c r="I32" s="21">
        <v>2091</v>
      </c>
      <c r="J32" s="21">
        <v>161</v>
      </c>
      <c r="K32" s="21">
        <v>0</v>
      </c>
      <c r="L32" s="21">
        <v>0</v>
      </c>
      <c r="M32" s="21">
        <v>0</v>
      </c>
      <c r="N32" s="21">
        <v>0</v>
      </c>
      <c r="O32" s="21">
        <v>168</v>
      </c>
      <c r="P32" s="21">
        <v>0</v>
      </c>
      <c r="Q32" s="21">
        <v>94</v>
      </c>
      <c r="R32" s="21">
        <v>0</v>
      </c>
      <c r="S32" s="21">
        <v>0</v>
      </c>
      <c r="T32" s="21">
        <v>0</v>
      </c>
      <c r="U32" s="21">
        <v>0</v>
      </c>
      <c r="V32" s="14">
        <v>280833</v>
      </c>
      <c r="W32" s="11" t="s">
        <v>40</v>
      </c>
    </row>
    <row r="33" spans="1:23" x14ac:dyDescent="0.25">
      <c r="A33" s="26" t="s">
        <v>18</v>
      </c>
      <c r="B33" s="27" t="s">
        <v>37</v>
      </c>
      <c r="C33" s="22">
        <f>SUM(C21:C32)</f>
        <v>4155695</v>
      </c>
      <c r="D33" s="22">
        <f t="shared" ref="D33:V33" si="5">SUM(D21:D32)</f>
        <v>1569224</v>
      </c>
      <c r="E33" s="22">
        <f t="shared" si="5"/>
        <v>1902051</v>
      </c>
      <c r="F33" s="22">
        <f t="shared" si="5"/>
        <v>970777</v>
      </c>
      <c r="G33" s="22">
        <f t="shared" si="5"/>
        <v>78272</v>
      </c>
      <c r="H33" s="22">
        <f t="shared" si="5"/>
        <v>2559805</v>
      </c>
      <c r="I33" s="22">
        <f t="shared" si="5"/>
        <v>943001</v>
      </c>
      <c r="J33" s="22">
        <f t="shared" si="5"/>
        <v>1092647</v>
      </c>
      <c r="K33" s="22">
        <f t="shared" si="5"/>
        <v>609397</v>
      </c>
      <c r="L33" s="22">
        <f t="shared" si="5"/>
        <v>217430</v>
      </c>
      <c r="M33" s="22">
        <f t="shared" si="5"/>
        <v>190106</v>
      </c>
      <c r="N33" s="22">
        <f t="shared" si="5"/>
        <v>275723</v>
      </c>
      <c r="O33" s="22">
        <f t="shared" si="5"/>
        <v>365579</v>
      </c>
      <c r="P33" s="22">
        <f t="shared" si="5"/>
        <v>73161</v>
      </c>
      <c r="Q33" s="22">
        <f t="shared" si="5"/>
        <v>86863</v>
      </c>
      <c r="R33" s="22">
        <f t="shared" si="5"/>
        <v>126789</v>
      </c>
      <c r="S33" s="22">
        <f t="shared" si="5"/>
        <v>159326</v>
      </c>
      <c r="T33" s="22">
        <f t="shared" si="5"/>
        <v>84071</v>
      </c>
      <c r="U33" s="22">
        <f t="shared" si="5"/>
        <v>75767</v>
      </c>
      <c r="V33" s="22">
        <f t="shared" si="5"/>
        <v>15532956</v>
      </c>
      <c r="W33" s="11" t="s">
        <v>40</v>
      </c>
    </row>
    <row r="34" spans="1:23" x14ac:dyDescent="0.25">
      <c r="A34" s="26" t="s">
        <v>63</v>
      </c>
      <c r="B34" s="27" t="s">
        <v>64</v>
      </c>
      <c r="C34" s="22">
        <f>SUM(C21:C24)</f>
        <v>868662</v>
      </c>
      <c r="D34" s="22">
        <f t="shared" ref="D34:V34" si="6">SUM(D21:D24)</f>
        <v>348574</v>
      </c>
      <c r="E34" s="22">
        <f t="shared" si="6"/>
        <v>63361</v>
      </c>
      <c r="F34" s="22">
        <f t="shared" si="6"/>
        <v>18213</v>
      </c>
      <c r="G34" s="22">
        <f t="shared" si="6"/>
        <v>503</v>
      </c>
      <c r="H34" s="22">
        <f t="shared" si="6"/>
        <v>108592</v>
      </c>
      <c r="I34" s="22">
        <f t="shared" si="6"/>
        <v>58879</v>
      </c>
      <c r="J34" s="22">
        <f t="shared" si="6"/>
        <v>28105</v>
      </c>
      <c r="K34" s="22">
        <f t="shared" si="6"/>
        <v>4125</v>
      </c>
      <c r="L34" s="22">
        <f t="shared" si="6"/>
        <v>1964</v>
      </c>
      <c r="M34" s="22">
        <f t="shared" si="6"/>
        <v>1023</v>
      </c>
      <c r="N34" s="22">
        <f t="shared" si="6"/>
        <v>1538</v>
      </c>
      <c r="O34" s="22">
        <f t="shared" si="6"/>
        <v>7836</v>
      </c>
      <c r="P34" s="22">
        <f t="shared" si="6"/>
        <v>3882</v>
      </c>
      <c r="Q34" s="22">
        <f t="shared" si="6"/>
        <v>4622</v>
      </c>
      <c r="R34" s="22">
        <f t="shared" si="6"/>
        <v>1420</v>
      </c>
      <c r="S34" s="22">
        <f t="shared" si="6"/>
        <v>0</v>
      </c>
      <c r="T34" s="22">
        <f t="shared" si="6"/>
        <v>1426</v>
      </c>
      <c r="U34" s="22">
        <f t="shared" si="6"/>
        <v>2037</v>
      </c>
      <c r="V34" s="22">
        <f t="shared" si="6"/>
        <v>1524762</v>
      </c>
      <c r="W34" s="11"/>
    </row>
    <row r="35" spans="1:23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</row>
    <row r="37" spans="1:23" x14ac:dyDescent="0.25">
      <c r="A37" s="60" t="s">
        <v>73</v>
      </c>
      <c r="B37" s="61"/>
      <c r="C37" s="3" t="s">
        <v>65</v>
      </c>
      <c r="D37" s="3" t="s">
        <v>0</v>
      </c>
      <c r="E37" s="3" t="s">
        <v>1</v>
      </c>
      <c r="F37" s="3" t="s">
        <v>2</v>
      </c>
      <c r="G37" s="3" t="s">
        <v>3</v>
      </c>
      <c r="H37" s="3" t="s">
        <v>4</v>
      </c>
      <c r="I37" s="3" t="s">
        <v>66</v>
      </c>
      <c r="J37" s="3" t="s">
        <v>6</v>
      </c>
      <c r="K37" s="3" t="s">
        <v>7</v>
      </c>
      <c r="L37" s="3" t="s">
        <v>8</v>
      </c>
      <c r="M37" s="3" t="s">
        <v>9</v>
      </c>
      <c r="N37" s="3" t="s">
        <v>10</v>
      </c>
      <c r="O37" s="3" t="s">
        <v>11</v>
      </c>
      <c r="P37" s="3" t="s">
        <v>12</v>
      </c>
      <c r="Q37" s="3" t="s">
        <v>13</v>
      </c>
      <c r="R37" s="3" t="s">
        <v>14</v>
      </c>
      <c r="S37" s="3" t="s">
        <v>15</v>
      </c>
      <c r="T37" s="3" t="s">
        <v>16</v>
      </c>
      <c r="U37" s="3" t="s">
        <v>17</v>
      </c>
      <c r="V37" s="3" t="s">
        <v>18</v>
      </c>
      <c r="W37" s="30"/>
    </row>
    <row r="38" spans="1:23" x14ac:dyDescent="0.25">
      <c r="A38" s="62" t="s">
        <v>74</v>
      </c>
      <c r="B38" s="63"/>
      <c r="C38" s="3" t="s">
        <v>67</v>
      </c>
      <c r="D38" s="3" t="s">
        <v>19</v>
      </c>
      <c r="E38" s="3" t="s">
        <v>20</v>
      </c>
      <c r="F38" s="3" t="s">
        <v>21</v>
      </c>
      <c r="G38" s="3" t="s">
        <v>22</v>
      </c>
      <c r="H38" s="3" t="s">
        <v>23</v>
      </c>
      <c r="I38" s="3" t="s">
        <v>24</v>
      </c>
      <c r="J38" s="3" t="s">
        <v>25</v>
      </c>
      <c r="K38" s="3" t="s">
        <v>26</v>
      </c>
      <c r="L38" s="3" t="s">
        <v>68</v>
      </c>
      <c r="M38" s="3" t="s">
        <v>28</v>
      </c>
      <c r="N38" s="3" t="s">
        <v>29</v>
      </c>
      <c r="O38" s="3" t="s">
        <v>30</v>
      </c>
      <c r="P38" s="3" t="s">
        <v>31</v>
      </c>
      <c r="Q38" s="3" t="s">
        <v>32</v>
      </c>
      <c r="R38" s="3" t="s">
        <v>33</v>
      </c>
      <c r="S38" s="3" t="s">
        <v>34</v>
      </c>
      <c r="T38" s="3" t="s">
        <v>35</v>
      </c>
      <c r="U38" s="3" t="s">
        <v>36</v>
      </c>
      <c r="V38" s="3" t="s">
        <v>37</v>
      </c>
      <c r="W38" s="30"/>
    </row>
    <row r="39" spans="1:23" x14ac:dyDescent="0.25">
      <c r="A39" s="31" t="s">
        <v>38</v>
      </c>
      <c r="B39" s="31" t="s">
        <v>39</v>
      </c>
      <c r="C39" s="32">
        <f>IF(C21=0,"",(C5/C21 -1))</f>
        <v>5.8602776005618473E-2</v>
      </c>
      <c r="D39" s="32">
        <f t="shared" ref="D39:G48" si="7">IF(D21=0,"",(D5/D21 -1))</f>
        <v>-5.6129015650741354E-2</v>
      </c>
      <c r="E39" s="32">
        <f t="shared" si="7"/>
        <v>0.30263157894736836</v>
      </c>
      <c r="F39" s="32" t="str">
        <f t="shared" si="7"/>
        <v/>
      </c>
      <c r="G39" s="32" t="str">
        <f t="shared" ref="G39:V39" si="8">IF(G21=0,"",(G5/G21 -1))</f>
        <v/>
      </c>
      <c r="H39" s="32">
        <f t="shared" si="8"/>
        <v>-1</v>
      </c>
      <c r="I39" s="32">
        <f t="shared" si="8"/>
        <v>-4.9263157894736898E-2</v>
      </c>
      <c r="J39" s="32" t="str">
        <f t="shared" si="8"/>
        <v/>
      </c>
      <c r="K39" s="32" t="str">
        <f t="shared" si="8"/>
        <v/>
      </c>
      <c r="L39" s="32" t="str">
        <f t="shared" si="8"/>
        <v/>
      </c>
      <c r="M39" s="32" t="str">
        <f t="shared" si="8"/>
        <v/>
      </c>
      <c r="N39" s="32" t="str">
        <f t="shared" si="8"/>
        <v/>
      </c>
      <c r="O39" s="32" t="str">
        <f t="shared" si="8"/>
        <v/>
      </c>
      <c r="P39" s="32" t="str">
        <f t="shared" si="8"/>
        <v/>
      </c>
      <c r="Q39" s="32" t="str">
        <f t="shared" si="8"/>
        <v/>
      </c>
      <c r="R39" s="32" t="str">
        <f t="shared" si="8"/>
        <v/>
      </c>
      <c r="S39" s="32" t="str">
        <f t="shared" si="8"/>
        <v/>
      </c>
      <c r="T39" s="32">
        <f t="shared" si="8"/>
        <v>0.26923076923076916</v>
      </c>
      <c r="U39" s="32" t="str">
        <f t="shared" si="8"/>
        <v/>
      </c>
      <c r="V39" s="32">
        <f t="shared" si="8"/>
        <v>2.474811955475853E-2</v>
      </c>
      <c r="W39" s="30"/>
    </row>
    <row r="40" spans="1:23" x14ac:dyDescent="0.25">
      <c r="A40" s="33" t="s">
        <v>41</v>
      </c>
      <c r="B40" s="33" t="s">
        <v>42</v>
      </c>
      <c r="C40" s="34">
        <f t="shared" ref="C40:V50" si="9">IF(C22=0,"",(C6/C22 -1))</f>
        <v>0.15816797111761138</v>
      </c>
      <c r="D40" s="34">
        <f t="shared" si="9"/>
        <v>-9.6834591305365869E-3</v>
      </c>
      <c r="E40" s="34">
        <f t="shared" si="9"/>
        <v>8.8928571428571423</v>
      </c>
      <c r="F40" s="34" t="str">
        <f t="shared" ref="F40:V40" si="10">IF(F22=0,"",(F6/F22 -1))</f>
        <v/>
      </c>
      <c r="G40" s="34" t="str">
        <f t="shared" si="10"/>
        <v/>
      </c>
      <c r="H40" s="34">
        <f t="shared" si="10"/>
        <v>-0.3833333333333333</v>
      </c>
      <c r="I40" s="34">
        <f t="shared" si="10"/>
        <v>0.2126027397260275</v>
      </c>
      <c r="J40" s="34" t="str">
        <f t="shared" si="10"/>
        <v/>
      </c>
      <c r="K40" s="34" t="str">
        <f t="shared" si="10"/>
        <v/>
      </c>
      <c r="L40" s="34" t="str">
        <f t="shared" si="10"/>
        <v/>
      </c>
      <c r="M40" s="34" t="str">
        <f t="shared" si="10"/>
        <v/>
      </c>
      <c r="N40" s="34" t="str">
        <f t="shared" si="10"/>
        <v/>
      </c>
      <c r="O40" s="34" t="str">
        <f t="shared" si="10"/>
        <v/>
      </c>
      <c r="P40" s="34" t="str">
        <f t="shared" si="10"/>
        <v/>
      </c>
      <c r="Q40" s="34">
        <f t="shared" si="10"/>
        <v>4.7894736842105265</v>
      </c>
      <c r="R40" s="34" t="str">
        <f t="shared" si="10"/>
        <v/>
      </c>
      <c r="S40" s="34" t="str">
        <f t="shared" si="10"/>
        <v/>
      </c>
      <c r="T40" s="34" t="str">
        <f t="shared" si="10"/>
        <v/>
      </c>
      <c r="U40" s="34" t="str">
        <f t="shared" si="10"/>
        <v/>
      </c>
      <c r="V40" s="34">
        <f t="shared" si="10"/>
        <v>0.10867443544433608</v>
      </c>
      <c r="W40" s="30"/>
    </row>
    <row r="41" spans="1:23" x14ac:dyDescent="0.25">
      <c r="A41" s="31" t="s">
        <v>69</v>
      </c>
      <c r="B41" s="31" t="s">
        <v>44</v>
      </c>
      <c r="C41" s="32">
        <f t="shared" si="9"/>
        <v>0.10996091686912424</v>
      </c>
      <c r="D41" s="32">
        <f t="shared" si="9"/>
        <v>6.9835667300772286E-2</v>
      </c>
      <c r="E41" s="32">
        <f t="shared" si="9"/>
        <v>1.4460659898477157</v>
      </c>
      <c r="F41" s="32">
        <f t="shared" si="9"/>
        <v>-0.70897155361050324</v>
      </c>
      <c r="G41" s="32" t="str">
        <f t="shared" si="7"/>
        <v/>
      </c>
      <c r="H41" s="32">
        <f t="shared" si="9"/>
        <v>0.41935036091060529</v>
      </c>
      <c r="I41" s="32">
        <f t="shared" si="9"/>
        <v>0.52890312249799831</v>
      </c>
      <c r="J41" s="32">
        <f t="shared" si="9"/>
        <v>-0.35062528948587313</v>
      </c>
      <c r="K41" s="32">
        <f t="shared" si="9"/>
        <v>1.0173410404624277</v>
      </c>
      <c r="L41" s="32">
        <f t="shared" si="9"/>
        <v>-0.12849162011173187</v>
      </c>
      <c r="M41" s="32" t="str">
        <f t="shared" si="9"/>
        <v/>
      </c>
      <c r="N41" s="32" t="str">
        <f t="shared" si="9"/>
        <v/>
      </c>
      <c r="O41" s="32">
        <f t="shared" si="9"/>
        <v>5.3953488372093021</v>
      </c>
      <c r="P41" s="32" t="str">
        <f t="shared" si="9"/>
        <v/>
      </c>
      <c r="Q41" s="32">
        <f t="shared" si="9"/>
        <v>-3.7262872628726296E-2</v>
      </c>
      <c r="R41" s="32" t="str">
        <f t="shared" si="9"/>
        <v/>
      </c>
      <c r="S41" s="32" t="str">
        <f t="shared" si="9"/>
        <v/>
      </c>
      <c r="T41" s="32" t="str">
        <f t="shared" si="9"/>
        <v/>
      </c>
      <c r="U41" s="32" t="str">
        <f t="shared" si="9"/>
        <v/>
      </c>
      <c r="V41" s="32">
        <f t="shared" si="9"/>
        <v>0.1181786583246438</v>
      </c>
      <c r="W41" s="30"/>
    </row>
    <row r="42" spans="1:23" x14ac:dyDescent="0.25">
      <c r="A42" s="33" t="s">
        <v>45</v>
      </c>
      <c r="B42" s="33" t="s">
        <v>46</v>
      </c>
      <c r="C42" s="34">
        <f t="shared" si="9"/>
        <v>-1.7933117086684214E-2</v>
      </c>
      <c r="D42" s="34">
        <f t="shared" si="9"/>
        <v>3.2580779509249203E-2</v>
      </c>
      <c r="E42" s="34">
        <f t="shared" si="9"/>
        <v>3.7629091616543153E-2</v>
      </c>
      <c r="F42" s="34">
        <f t="shared" si="9"/>
        <v>-0.20590785594543037</v>
      </c>
      <c r="G42" s="34">
        <f t="shared" si="7"/>
        <v>-1</v>
      </c>
      <c r="H42" s="34">
        <f t="shared" si="9"/>
        <v>0.19047619047619047</v>
      </c>
      <c r="I42" s="34">
        <f t="shared" si="9"/>
        <v>0.51424619069248867</v>
      </c>
      <c r="J42" s="34">
        <f t="shared" si="9"/>
        <v>0.10070916518923911</v>
      </c>
      <c r="K42" s="34">
        <f t="shared" si="9"/>
        <v>0.40182186234817818</v>
      </c>
      <c r="L42" s="34">
        <f t="shared" si="9"/>
        <v>0.35350140056022417</v>
      </c>
      <c r="M42" s="34">
        <f t="shared" si="9"/>
        <v>0.94428152492668627</v>
      </c>
      <c r="N42" s="34">
        <f t="shared" si="9"/>
        <v>0.9018205461638491</v>
      </c>
      <c r="O42" s="34">
        <f t="shared" si="9"/>
        <v>0.3297233820459291</v>
      </c>
      <c r="P42" s="34">
        <f t="shared" si="9"/>
        <v>-0.64940752189592987</v>
      </c>
      <c r="Q42" s="34">
        <f t="shared" si="9"/>
        <v>0.27252252252252251</v>
      </c>
      <c r="R42" s="34">
        <f t="shared" si="9"/>
        <v>-0.41901408450704225</v>
      </c>
      <c r="S42" s="34" t="str">
        <f t="shared" si="9"/>
        <v/>
      </c>
      <c r="T42" s="34">
        <f t="shared" si="9"/>
        <v>-0.65520134228187921</v>
      </c>
      <c r="U42" s="34">
        <f t="shared" si="9"/>
        <v>-0.43544428080510555</v>
      </c>
      <c r="V42" s="34">
        <f t="shared" si="9"/>
        <v>6.5314329080702338E-2</v>
      </c>
      <c r="W42" s="30"/>
    </row>
    <row r="43" spans="1:23" hidden="1" x14ac:dyDescent="0.25">
      <c r="A43" s="31" t="s">
        <v>47</v>
      </c>
      <c r="B43" s="31" t="s">
        <v>48</v>
      </c>
      <c r="C43" s="32">
        <f t="shared" si="9"/>
        <v>-1</v>
      </c>
      <c r="D43" s="32">
        <f t="shared" si="9"/>
        <v>-1</v>
      </c>
      <c r="E43" s="32">
        <f t="shared" si="9"/>
        <v>-1</v>
      </c>
      <c r="F43" s="32">
        <f t="shared" si="9"/>
        <v>-1</v>
      </c>
      <c r="G43" s="32">
        <f t="shared" si="7"/>
        <v>-1</v>
      </c>
      <c r="H43" s="32">
        <f t="shared" si="9"/>
        <v>-1</v>
      </c>
      <c r="I43" s="32">
        <f t="shared" si="9"/>
        <v>-1</v>
      </c>
      <c r="J43" s="32">
        <f t="shared" si="9"/>
        <v>-1</v>
      </c>
      <c r="K43" s="32">
        <f t="shared" si="9"/>
        <v>-1</v>
      </c>
      <c r="L43" s="32">
        <f t="shared" si="9"/>
        <v>-1</v>
      </c>
      <c r="M43" s="32">
        <f t="shared" si="9"/>
        <v>-1</v>
      </c>
      <c r="N43" s="32">
        <f t="shared" si="9"/>
        <v>-1</v>
      </c>
      <c r="O43" s="32">
        <f t="shared" si="9"/>
        <v>-1</v>
      </c>
      <c r="P43" s="32">
        <f t="shared" si="9"/>
        <v>-1</v>
      </c>
      <c r="Q43" s="32">
        <f t="shared" si="9"/>
        <v>-1</v>
      </c>
      <c r="R43" s="32">
        <f t="shared" si="9"/>
        <v>-1</v>
      </c>
      <c r="S43" s="32">
        <f t="shared" si="9"/>
        <v>-1</v>
      </c>
      <c r="T43" s="32">
        <f t="shared" si="9"/>
        <v>-1</v>
      </c>
      <c r="U43" s="32">
        <f t="shared" si="9"/>
        <v>-1</v>
      </c>
      <c r="V43" s="32">
        <f t="shared" si="9"/>
        <v>-1</v>
      </c>
      <c r="W43" s="30"/>
    </row>
    <row r="44" spans="1:23" hidden="1" x14ac:dyDescent="0.25">
      <c r="A44" s="35" t="s">
        <v>49</v>
      </c>
      <c r="B44" s="35" t="s">
        <v>50</v>
      </c>
      <c r="C44" s="34">
        <f t="shared" si="9"/>
        <v>-1</v>
      </c>
      <c r="D44" s="34">
        <f t="shared" si="9"/>
        <v>-1</v>
      </c>
      <c r="E44" s="34">
        <f t="shared" si="9"/>
        <v>-1</v>
      </c>
      <c r="F44" s="34">
        <f t="shared" si="9"/>
        <v>-1</v>
      </c>
      <c r="G44" s="34">
        <f t="shared" si="7"/>
        <v>-1</v>
      </c>
      <c r="H44" s="34">
        <f t="shared" si="9"/>
        <v>-1</v>
      </c>
      <c r="I44" s="34">
        <f t="shared" si="9"/>
        <v>-1</v>
      </c>
      <c r="J44" s="34">
        <f t="shared" si="9"/>
        <v>-1</v>
      </c>
      <c r="K44" s="34">
        <f t="shared" si="9"/>
        <v>-1</v>
      </c>
      <c r="L44" s="34">
        <f t="shared" si="9"/>
        <v>-1</v>
      </c>
      <c r="M44" s="34">
        <f t="shared" si="9"/>
        <v>-1</v>
      </c>
      <c r="N44" s="34">
        <f t="shared" si="9"/>
        <v>-1</v>
      </c>
      <c r="O44" s="34">
        <f t="shared" si="9"/>
        <v>-1</v>
      </c>
      <c r="P44" s="34">
        <f t="shared" si="9"/>
        <v>-1</v>
      </c>
      <c r="Q44" s="34">
        <f t="shared" si="9"/>
        <v>-1</v>
      </c>
      <c r="R44" s="34">
        <f t="shared" si="9"/>
        <v>-1</v>
      </c>
      <c r="S44" s="34">
        <f t="shared" si="9"/>
        <v>-1</v>
      </c>
      <c r="T44" s="34">
        <f t="shared" si="9"/>
        <v>-1</v>
      </c>
      <c r="U44" s="34">
        <f t="shared" si="9"/>
        <v>-1</v>
      </c>
      <c r="V44" s="34">
        <f t="shared" si="9"/>
        <v>-1</v>
      </c>
      <c r="W44" s="30"/>
    </row>
    <row r="45" spans="1:23" hidden="1" x14ac:dyDescent="0.25">
      <c r="A45" s="31" t="s">
        <v>51</v>
      </c>
      <c r="B45" s="31" t="s">
        <v>52</v>
      </c>
      <c r="C45" s="32">
        <f t="shared" si="9"/>
        <v>-1</v>
      </c>
      <c r="D45" s="32">
        <f t="shared" si="9"/>
        <v>-1</v>
      </c>
      <c r="E45" s="32">
        <f t="shared" si="9"/>
        <v>-1</v>
      </c>
      <c r="F45" s="32">
        <f t="shared" si="9"/>
        <v>-1</v>
      </c>
      <c r="G45" s="32">
        <f t="shared" si="7"/>
        <v>-1</v>
      </c>
      <c r="H45" s="32">
        <f t="shared" si="9"/>
        <v>-1</v>
      </c>
      <c r="I45" s="32">
        <f t="shared" si="9"/>
        <v>-1</v>
      </c>
      <c r="J45" s="32">
        <f t="shared" si="9"/>
        <v>-1</v>
      </c>
      <c r="K45" s="32">
        <f t="shared" si="9"/>
        <v>-1</v>
      </c>
      <c r="L45" s="32">
        <f t="shared" si="9"/>
        <v>-1</v>
      </c>
      <c r="M45" s="32">
        <f t="shared" si="9"/>
        <v>-1</v>
      </c>
      <c r="N45" s="32">
        <f t="shared" si="9"/>
        <v>-1</v>
      </c>
      <c r="O45" s="32">
        <f t="shared" si="9"/>
        <v>-1</v>
      </c>
      <c r="P45" s="32">
        <f t="shared" si="9"/>
        <v>-1</v>
      </c>
      <c r="Q45" s="32">
        <f t="shared" si="9"/>
        <v>-1</v>
      </c>
      <c r="R45" s="32">
        <f t="shared" si="9"/>
        <v>-1</v>
      </c>
      <c r="S45" s="32">
        <f t="shared" si="9"/>
        <v>-1</v>
      </c>
      <c r="T45" s="32">
        <f t="shared" si="9"/>
        <v>-1</v>
      </c>
      <c r="U45" s="32">
        <f t="shared" si="9"/>
        <v>-1</v>
      </c>
      <c r="V45" s="32">
        <f t="shared" si="9"/>
        <v>-1</v>
      </c>
      <c r="W45" s="30"/>
    </row>
    <row r="46" spans="1:23" hidden="1" x14ac:dyDescent="0.25">
      <c r="A46" s="35" t="s">
        <v>53</v>
      </c>
      <c r="B46" s="35" t="s">
        <v>54</v>
      </c>
      <c r="C46" s="34">
        <f t="shared" si="9"/>
        <v>-1</v>
      </c>
      <c r="D46" s="34">
        <f t="shared" si="9"/>
        <v>-1</v>
      </c>
      <c r="E46" s="34">
        <f t="shared" si="9"/>
        <v>-1</v>
      </c>
      <c r="F46" s="34">
        <f t="shared" si="9"/>
        <v>-1</v>
      </c>
      <c r="G46" s="34">
        <f t="shared" si="7"/>
        <v>-1</v>
      </c>
      <c r="H46" s="34">
        <f t="shared" si="9"/>
        <v>-1</v>
      </c>
      <c r="I46" s="34">
        <f t="shared" si="9"/>
        <v>-1</v>
      </c>
      <c r="J46" s="34">
        <f t="shared" si="9"/>
        <v>-1</v>
      </c>
      <c r="K46" s="34">
        <f t="shared" si="9"/>
        <v>-1</v>
      </c>
      <c r="L46" s="34">
        <f t="shared" si="9"/>
        <v>-1</v>
      </c>
      <c r="M46" s="34">
        <f t="shared" si="9"/>
        <v>-1</v>
      </c>
      <c r="N46" s="34">
        <f t="shared" si="9"/>
        <v>-1</v>
      </c>
      <c r="O46" s="34">
        <f t="shared" si="9"/>
        <v>-1</v>
      </c>
      <c r="P46" s="34">
        <f t="shared" si="9"/>
        <v>-1</v>
      </c>
      <c r="Q46" s="34">
        <f t="shared" si="9"/>
        <v>-1</v>
      </c>
      <c r="R46" s="34">
        <f t="shared" si="9"/>
        <v>-1</v>
      </c>
      <c r="S46" s="34">
        <f t="shared" si="9"/>
        <v>-1</v>
      </c>
      <c r="T46" s="34">
        <f t="shared" si="9"/>
        <v>-1</v>
      </c>
      <c r="U46" s="34">
        <f t="shared" si="9"/>
        <v>-1</v>
      </c>
      <c r="V46" s="34">
        <f t="shared" si="9"/>
        <v>-1</v>
      </c>
      <c r="W46" s="30"/>
    </row>
    <row r="47" spans="1:23" hidden="1" x14ac:dyDescent="0.25">
      <c r="A47" s="31" t="s">
        <v>55</v>
      </c>
      <c r="B47" s="31" t="s">
        <v>56</v>
      </c>
      <c r="C47" s="32">
        <f t="shared" si="9"/>
        <v>-1</v>
      </c>
      <c r="D47" s="32">
        <f t="shared" si="9"/>
        <v>-1</v>
      </c>
      <c r="E47" s="32">
        <f t="shared" si="9"/>
        <v>-1</v>
      </c>
      <c r="F47" s="32">
        <f t="shared" si="9"/>
        <v>-1</v>
      </c>
      <c r="G47" s="32">
        <f t="shared" si="7"/>
        <v>-1</v>
      </c>
      <c r="H47" s="32">
        <f t="shared" si="9"/>
        <v>-1</v>
      </c>
      <c r="I47" s="32">
        <f t="shared" si="9"/>
        <v>-1</v>
      </c>
      <c r="J47" s="32">
        <f t="shared" si="9"/>
        <v>-1</v>
      </c>
      <c r="K47" s="32">
        <f t="shared" si="9"/>
        <v>-1</v>
      </c>
      <c r="L47" s="32">
        <f t="shared" si="9"/>
        <v>-1</v>
      </c>
      <c r="M47" s="32">
        <f t="shared" si="9"/>
        <v>-1</v>
      </c>
      <c r="N47" s="32">
        <f t="shared" si="9"/>
        <v>-1</v>
      </c>
      <c r="O47" s="32">
        <f t="shared" si="9"/>
        <v>-1</v>
      </c>
      <c r="P47" s="32">
        <f t="shared" si="9"/>
        <v>-1</v>
      </c>
      <c r="Q47" s="32">
        <f t="shared" si="9"/>
        <v>-1</v>
      </c>
      <c r="R47" s="32">
        <f t="shared" si="9"/>
        <v>-1</v>
      </c>
      <c r="S47" s="32">
        <f t="shared" si="9"/>
        <v>-1</v>
      </c>
      <c r="T47" s="32">
        <f t="shared" si="9"/>
        <v>-1</v>
      </c>
      <c r="U47" s="32">
        <f t="shared" si="9"/>
        <v>-1</v>
      </c>
      <c r="V47" s="32">
        <f t="shared" si="9"/>
        <v>-1</v>
      </c>
      <c r="W47" s="30"/>
    </row>
    <row r="48" spans="1:23" hidden="1" x14ac:dyDescent="0.25">
      <c r="A48" s="35" t="s">
        <v>57</v>
      </c>
      <c r="B48" s="35" t="s">
        <v>58</v>
      </c>
      <c r="C48" s="34">
        <f t="shared" si="9"/>
        <v>-1</v>
      </c>
      <c r="D48" s="34">
        <f t="shared" si="9"/>
        <v>-1</v>
      </c>
      <c r="E48" s="34">
        <f t="shared" si="9"/>
        <v>-1</v>
      </c>
      <c r="F48" s="34">
        <f t="shared" si="9"/>
        <v>-1</v>
      </c>
      <c r="G48" s="34">
        <f t="shared" si="7"/>
        <v>-1</v>
      </c>
      <c r="H48" s="34">
        <f t="shared" si="9"/>
        <v>-1</v>
      </c>
      <c r="I48" s="34">
        <f t="shared" si="9"/>
        <v>-1</v>
      </c>
      <c r="J48" s="34">
        <f t="shared" si="9"/>
        <v>-1</v>
      </c>
      <c r="K48" s="34">
        <f t="shared" si="9"/>
        <v>-1</v>
      </c>
      <c r="L48" s="34">
        <f t="shared" si="9"/>
        <v>-1</v>
      </c>
      <c r="M48" s="34">
        <f t="shared" si="9"/>
        <v>-1</v>
      </c>
      <c r="N48" s="34">
        <f t="shared" si="9"/>
        <v>-1</v>
      </c>
      <c r="O48" s="34">
        <f t="shared" si="9"/>
        <v>-1</v>
      </c>
      <c r="P48" s="34">
        <f t="shared" si="9"/>
        <v>-1</v>
      </c>
      <c r="Q48" s="34">
        <f t="shared" si="9"/>
        <v>-1</v>
      </c>
      <c r="R48" s="34">
        <f t="shared" si="9"/>
        <v>-1</v>
      </c>
      <c r="S48" s="34">
        <f t="shared" si="9"/>
        <v>-1</v>
      </c>
      <c r="T48" s="34">
        <f t="shared" si="9"/>
        <v>-1</v>
      </c>
      <c r="U48" s="34">
        <f t="shared" si="9"/>
        <v>-1</v>
      </c>
      <c r="V48" s="34">
        <f t="shared" si="9"/>
        <v>-1</v>
      </c>
      <c r="W48" s="30"/>
    </row>
    <row r="49" spans="1:23" hidden="1" x14ac:dyDescent="0.25">
      <c r="A49" s="31" t="s">
        <v>59</v>
      </c>
      <c r="B49" s="31" t="s">
        <v>60</v>
      </c>
      <c r="C49" s="32">
        <f t="shared" si="9"/>
        <v>-1</v>
      </c>
      <c r="D49" s="32">
        <f t="shared" si="9"/>
        <v>-1</v>
      </c>
      <c r="E49" s="32">
        <f t="shared" si="9"/>
        <v>-1</v>
      </c>
      <c r="F49" s="32">
        <f t="shared" si="9"/>
        <v>-1</v>
      </c>
      <c r="G49" s="34" t="str">
        <f t="shared" si="9"/>
        <v/>
      </c>
      <c r="H49" s="32">
        <f t="shared" si="9"/>
        <v>-1</v>
      </c>
      <c r="I49" s="32">
        <f t="shared" si="9"/>
        <v>-1</v>
      </c>
      <c r="J49" s="32">
        <f t="shared" si="9"/>
        <v>-1</v>
      </c>
      <c r="K49" s="32">
        <f t="shared" si="9"/>
        <v>-1</v>
      </c>
      <c r="L49" s="32">
        <f t="shared" si="9"/>
        <v>-1</v>
      </c>
      <c r="M49" s="32" t="str">
        <f t="shared" si="9"/>
        <v/>
      </c>
      <c r="N49" s="32" t="str">
        <f t="shared" si="9"/>
        <v/>
      </c>
      <c r="O49" s="32">
        <f t="shared" si="9"/>
        <v>-1</v>
      </c>
      <c r="P49" s="32" t="str">
        <f t="shared" si="9"/>
        <v/>
      </c>
      <c r="Q49" s="32">
        <f t="shared" si="9"/>
        <v>-1</v>
      </c>
      <c r="R49" s="32" t="str">
        <f t="shared" si="9"/>
        <v/>
      </c>
      <c r="S49" s="32" t="str">
        <f t="shared" si="9"/>
        <v/>
      </c>
      <c r="T49" s="32">
        <f t="shared" si="9"/>
        <v>-1</v>
      </c>
      <c r="U49" s="32">
        <f t="shared" si="9"/>
        <v>-1</v>
      </c>
      <c r="V49" s="32">
        <f t="shared" si="9"/>
        <v>-1</v>
      </c>
      <c r="W49" s="30"/>
    </row>
    <row r="50" spans="1:23" hidden="1" x14ac:dyDescent="0.25">
      <c r="A50" s="35" t="s">
        <v>61</v>
      </c>
      <c r="B50" s="35" t="s">
        <v>62</v>
      </c>
      <c r="C50" s="34">
        <f t="shared" si="9"/>
        <v>-1</v>
      </c>
      <c r="D50" s="34">
        <f t="shared" si="9"/>
        <v>-1</v>
      </c>
      <c r="E50" s="34">
        <f t="shared" si="9"/>
        <v>-1</v>
      </c>
      <c r="F50" s="34" t="str">
        <f t="shared" si="9"/>
        <v/>
      </c>
      <c r="G50" s="34" t="str">
        <f t="shared" si="9"/>
        <v/>
      </c>
      <c r="H50" s="34" t="str">
        <f t="shared" si="9"/>
        <v/>
      </c>
      <c r="I50" s="34">
        <f t="shared" si="9"/>
        <v>-1</v>
      </c>
      <c r="J50" s="34">
        <f t="shared" si="9"/>
        <v>-1</v>
      </c>
      <c r="K50" s="34" t="str">
        <f t="shared" si="9"/>
        <v/>
      </c>
      <c r="L50" s="34" t="str">
        <f t="shared" si="9"/>
        <v/>
      </c>
      <c r="M50" s="34" t="str">
        <f t="shared" si="9"/>
        <v/>
      </c>
      <c r="N50" s="34" t="str">
        <f t="shared" si="9"/>
        <v/>
      </c>
      <c r="O50" s="34">
        <f t="shared" si="9"/>
        <v>-1</v>
      </c>
      <c r="P50" s="34" t="str">
        <f t="shared" si="9"/>
        <v/>
      </c>
      <c r="Q50" s="34">
        <f t="shared" si="9"/>
        <v>-1</v>
      </c>
      <c r="R50" s="34" t="str">
        <f t="shared" si="9"/>
        <v/>
      </c>
      <c r="S50" s="34" t="str">
        <f t="shared" si="9"/>
        <v/>
      </c>
      <c r="T50" s="34" t="str">
        <f t="shared" si="9"/>
        <v/>
      </c>
      <c r="U50" s="34" t="str">
        <f t="shared" si="9"/>
        <v/>
      </c>
      <c r="V50" s="34">
        <f t="shared" si="9"/>
        <v>-1</v>
      </c>
      <c r="W50" s="30"/>
    </row>
    <row r="51" spans="1:23" hidden="1" x14ac:dyDescent="0.25">
      <c r="W51" s="37"/>
    </row>
    <row r="52" spans="1:23" x14ac:dyDescent="0.25">
      <c r="A52" s="26" t="s">
        <v>63</v>
      </c>
      <c r="B52" s="27" t="s">
        <v>64</v>
      </c>
      <c r="C52" s="36">
        <f t="shared" ref="C52:V52" si="11">IF(C34=0,"",(C17/C34 -1))</f>
        <v>6.1331104618367105E-2</v>
      </c>
      <c r="D52" s="36">
        <f t="shared" si="11"/>
        <v>1.3844979832116078E-2</v>
      </c>
      <c r="E52" s="36">
        <f t="shared" si="11"/>
        <v>7.6892725809251772E-2</v>
      </c>
      <c r="F52" s="36">
        <f t="shared" si="11"/>
        <v>-0.23115357162466366</v>
      </c>
      <c r="G52" s="36">
        <f t="shared" si="11"/>
        <v>-1</v>
      </c>
      <c r="H52" s="36">
        <f t="shared" si="11"/>
        <v>0.20206829232355972</v>
      </c>
      <c r="I52" s="36">
        <f t="shared" si="11"/>
        <v>0.48372085123728326</v>
      </c>
      <c r="J52" s="36">
        <f t="shared" si="11"/>
        <v>6.60380715175235E-2</v>
      </c>
      <c r="K52" s="36">
        <f t="shared" si="11"/>
        <v>0.42763636363636359</v>
      </c>
      <c r="L52" s="36">
        <f t="shared" si="11"/>
        <v>0.30957230142566194</v>
      </c>
      <c r="M52" s="36">
        <f t="shared" si="11"/>
        <v>0.94428152492668627</v>
      </c>
      <c r="N52" s="36">
        <f t="shared" si="11"/>
        <v>0.9018205461638491</v>
      </c>
      <c r="O52" s="36">
        <f t="shared" si="11"/>
        <v>0.47230729964267493</v>
      </c>
      <c r="P52" s="36">
        <f t="shared" si="11"/>
        <v>-0.64940752189592987</v>
      </c>
      <c r="Q52" s="36">
        <f t="shared" si="11"/>
        <v>0.21073128515794037</v>
      </c>
      <c r="R52" s="36">
        <f t="shared" si="11"/>
        <v>-0.41901408450704225</v>
      </c>
      <c r="S52" s="36" t="str">
        <f t="shared" si="11"/>
        <v/>
      </c>
      <c r="T52" s="36">
        <f t="shared" si="11"/>
        <v>-0.50350631136044877</v>
      </c>
      <c r="U52" s="36">
        <f t="shared" si="11"/>
        <v>-0.30191458026509577</v>
      </c>
      <c r="V52" s="36">
        <f t="shared" si="11"/>
        <v>7.5802649856174353E-2</v>
      </c>
      <c r="W52" s="37"/>
    </row>
    <row r="53" spans="1:23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x14ac:dyDescent="0.25">
      <c r="A54" s="64" t="s">
        <v>105</v>
      </c>
      <c r="B54" s="65"/>
      <c r="C54" s="70" t="s">
        <v>75</v>
      </c>
      <c r="D54" s="71"/>
      <c r="E54" s="72"/>
      <c r="F54" s="70" t="s">
        <v>76</v>
      </c>
      <c r="G54" s="73"/>
      <c r="H54" s="73"/>
      <c r="I54" s="57" t="s">
        <v>77</v>
      </c>
      <c r="J54" s="57"/>
      <c r="K54" s="57"/>
      <c r="L54" s="57" t="s">
        <v>78</v>
      </c>
      <c r="M54" s="57"/>
      <c r="N54" s="57"/>
      <c r="O54" s="58" t="s">
        <v>79</v>
      </c>
      <c r="P54" s="58"/>
      <c r="Q54" s="58"/>
      <c r="R54" s="58" t="s">
        <v>80</v>
      </c>
      <c r="S54" s="58"/>
      <c r="T54" s="58"/>
      <c r="U54" s="58" t="s">
        <v>81</v>
      </c>
      <c r="V54" s="58"/>
      <c r="W54" s="58"/>
    </row>
    <row r="55" spans="1:23" x14ac:dyDescent="0.25">
      <c r="A55" s="66"/>
      <c r="B55" s="67"/>
      <c r="C55" s="70" t="s">
        <v>82</v>
      </c>
      <c r="D55" s="71"/>
      <c r="E55" s="72"/>
      <c r="F55" s="70" t="s">
        <v>83</v>
      </c>
      <c r="G55" s="73"/>
      <c r="H55" s="73"/>
      <c r="I55" s="57" t="s">
        <v>84</v>
      </c>
      <c r="J55" s="57"/>
      <c r="K55" s="57"/>
      <c r="L55" s="57" t="s">
        <v>85</v>
      </c>
      <c r="M55" s="57"/>
      <c r="N55" s="57"/>
      <c r="O55" s="58" t="s">
        <v>86</v>
      </c>
      <c r="P55" s="58"/>
      <c r="Q55" s="58"/>
      <c r="R55" s="58" t="s">
        <v>87</v>
      </c>
      <c r="S55" s="58"/>
      <c r="T55" s="58"/>
      <c r="U55" s="58" t="s">
        <v>88</v>
      </c>
      <c r="V55" s="58"/>
      <c r="W55" s="58"/>
    </row>
    <row r="56" spans="1:23" x14ac:dyDescent="0.25">
      <c r="A56" s="68"/>
      <c r="B56" s="69"/>
      <c r="C56" s="38">
        <v>2016</v>
      </c>
      <c r="D56" s="38">
        <v>2015</v>
      </c>
      <c r="E56" s="38" t="s">
        <v>106</v>
      </c>
      <c r="F56" s="38">
        <v>2016</v>
      </c>
      <c r="G56" s="38">
        <v>2015</v>
      </c>
      <c r="H56" s="38" t="s">
        <v>106</v>
      </c>
      <c r="I56" s="38">
        <v>2016</v>
      </c>
      <c r="J56" s="38">
        <v>2015</v>
      </c>
      <c r="K56" s="38" t="s">
        <v>106</v>
      </c>
      <c r="L56" s="38">
        <v>2016</v>
      </c>
      <c r="M56" s="38">
        <v>2015</v>
      </c>
      <c r="N56" s="38" t="s">
        <v>106</v>
      </c>
      <c r="O56" s="38">
        <v>2016</v>
      </c>
      <c r="P56" s="38">
        <v>2015</v>
      </c>
      <c r="Q56" s="38" t="s">
        <v>106</v>
      </c>
      <c r="R56" s="38">
        <v>2016</v>
      </c>
      <c r="S56" s="38">
        <v>2015</v>
      </c>
      <c r="T56" s="38" t="s">
        <v>106</v>
      </c>
      <c r="U56" s="38">
        <v>2016</v>
      </c>
      <c r="V56" s="38">
        <v>2015</v>
      </c>
      <c r="W56" s="38" t="s">
        <v>106</v>
      </c>
    </row>
    <row r="57" spans="1:23" x14ac:dyDescent="0.25">
      <c r="A57" s="31" t="s">
        <v>38</v>
      </c>
      <c r="B57" s="31" t="s">
        <v>39</v>
      </c>
      <c r="C57" s="39">
        <f t="shared" ref="C57:C68" si="12">V5-C5</f>
        <v>76243</v>
      </c>
      <c r="D57" s="39">
        <f t="shared" ref="D57:D68" si="13">V21-C21</f>
        <v>80564</v>
      </c>
      <c r="E57" s="32">
        <f>IF(D57=0,"",(C57-D57)/D57)</f>
        <v>-5.3634377637654537E-2</v>
      </c>
      <c r="F57" s="39">
        <f t="shared" ref="F57:F68" si="14">E5+F5+G5</f>
        <v>99</v>
      </c>
      <c r="G57" s="39">
        <f t="shared" ref="G57:G68" si="15">E21+F21+G21</f>
        <v>76</v>
      </c>
      <c r="H57" s="32">
        <f t="shared" ref="H57:H69" si="16">IF(G57=0,"",(F57-G57)/G57)</f>
        <v>0.30263157894736842</v>
      </c>
      <c r="I57" s="39">
        <f t="shared" ref="I57:I68" si="17">SUM(H5+I5)</f>
        <v>2258</v>
      </c>
      <c r="J57" s="39">
        <f t="shared" ref="J57:J68" si="18">H21+I21</f>
        <v>2558</v>
      </c>
      <c r="K57" s="32">
        <f>IF(J57=0,"",(I57-J57)/J57)</f>
        <v>-0.11727912431587177</v>
      </c>
      <c r="L57" s="39">
        <f t="shared" ref="L57:L68" si="19">SUM(J5+L5+M5+K5)</f>
        <v>0</v>
      </c>
      <c r="M57" s="39">
        <f t="shared" ref="M57:M68" si="20">J21+K21+L21+M21</f>
        <v>0</v>
      </c>
      <c r="N57" s="32" t="str">
        <f>IF(M57=0,"",(L57-M57)/M57)</f>
        <v/>
      </c>
      <c r="O57" s="39">
        <f t="shared" ref="O57:O68" si="21">SUM(N5+O5)</f>
        <v>246</v>
      </c>
      <c r="P57" s="39">
        <f t="shared" ref="P57:P68" si="22">N21+O21</f>
        <v>0</v>
      </c>
      <c r="Q57" s="32" t="str">
        <f>IF(P57=0,"",(O57-P57)/P57)</f>
        <v/>
      </c>
      <c r="R57" s="39">
        <f t="shared" ref="R57:R68" si="23">SUM(Q5+P5)</f>
        <v>0</v>
      </c>
      <c r="S57" s="39">
        <f t="shared" ref="S57:S68" si="24">P21+Q21</f>
        <v>0</v>
      </c>
      <c r="T57" s="32" t="str">
        <f>IF(S57=0,"",(R57-S57)/S57)</f>
        <v/>
      </c>
      <c r="U57" s="39">
        <f>SUM(R5:U5)</f>
        <v>305</v>
      </c>
      <c r="V57" s="39">
        <f>SUM(R21:U21)</f>
        <v>234</v>
      </c>
      <c r="W57" s="32">
        <f>IF(V57=0,"",(U57-V57)/V57)</f>
        <v>0.3034188034188034</v>
      </c>
    </row>
    <row r="58" spans="1:23" x14ac:dyDescent="0.25">
      <c r="A58" s="40" t="s">
        <v>41</v>
      </c>
      <c r="B58" s="40" t="s">
        <v>42</v>
      </c>
      <c r="C58" s="41">
        <f t="shared" si="12"/>
        <v>70710</v>
      </c>
      <c r="D58" s="41">
        <f t="shared" si="13"/>
        <v>70555</v>
      </c>
      <c r="E58" s="34">
        <f t="shared" ref="E58:E68" si="25">IF(D58=0,"",(C58-D58)/D58)</f>
        <v>2.1968676918715895E-3</v>
      </c>
      <c r="F58" s="41">
        <f t="shared" si="14"/>
        <v>277</v>
      </c>
      <c r="G58" s="41">
        <f t="shared" si="15"/>
        <v>28</v>
      </c>
      <c r="H58" s="34">
        <f t="shared" si="16"/>
        <v>8.8928571428571423</v>
      </c>
      <c r="I58" s="41">
        <f t="shared" si="17"/>
        <v>2398</v>
      </c>
      <c r="J58" s="41">
        <f t="shared" si="18"/>
        <v>2125</v>
      </c>
      <c r="K58" s="34">
        <f t="shared" ref="K58:K69" si="26">IF(J58=0,"",(I58-J58)/J58)</f>
        <v>0.12847058823529411</v>
      </c>
      <c r="L58" s="41">
        <f t="shared" si="19"/>
        <v>0</v>
      </c>
      <c r="M58" s="41">
        <f t="shared" si="20"/>
        <v>0</v>
      </c>
      <c r="N58" s="34" t="str">
        <f t="shared" ref="N58:N69" si="27">IF(M58=0,"",(L58-M58)/M58)</f>
        <v/>
      </c>
      <c r="O58" s="41">
        <f t="shared" si="21"/>
        <v>0</v>
      </c>
      <c r="P58" s="41">
        <f t="shared" si="22"/>
        <v>0</v>
      </c>
      <c r="Q58" s="34" t="str">
        <f t="shared" ref="Q58:Q69" si="28">IF(P58=0,"",(O58-P58)/P58)</f>
        <v/>
      </c>
      <c r="R58" s="41">
        <f t="shared" si="23"/>
        <v>220</v>
      </c>
      <c r="S58" s="41">
        <f t="shared" si="24"/>
        <v>38</v>
      </c>
      <c r="T58" s="34">
        <f t="shared" ref="T58:T69" si="29">IF(S58=0,"",(R58-S58)/S58)</f>
        <v>4.7894736842105265</v>
      </c>
      <c r="U58" s="41">
        <f t="shared" ref="U58:U68" si="30">SUM(R6:U6)</f>
        <v>113</v>
      </c>
      <c r="V58" s="41">
        <f t="shared" ref="V58:V68" si="31">SUM(R22:U22)</f>
        <v>0</v>
      </c>
      <c r="W58" s="34" t="str">
        <f t="shared" ref="W58:W69" si="32">IF(V58=0,"",(U58-V58)/V58)</f>
        <v/>
      </c>
    </row>
    <row r="59" spans="1:23" x14ac:dyDescent="0.25">
      <c r="A59" s="31" t="s">
        <v>69</v>
      </c>
      <c r="B59" s="31" t="s">
        <v>44</v>
      </c>
      <c r="C59" s="39">
        <f t="shared" si="12"/>
        <v>121837</v>
      </c>
      <c r="D59" s="39">
        <f t="shared" si="13"/>
        <v>107360</v>
      </c>
      <c r="E59" s="32">
        <f t="shared" si="25"/>
        <v>0.13484538002980626</v>
      </c>
      <c r="F59" s="39">
        <f t="shared" si="14"/>
        <v>4121</v>
      </c>
      <c r="G59" s="39">
        <f t="shared" si="15"/>
        <v>2490</v>
      </c>
      <c r="H59" s="32">
        <f t="shared" si="16"/>
        <v>0.65502008032128511</v>
      </c>
      <c r="I59" s="39">
        <f t="shared" si="17"/>
        <v>19773</v>
      </c>
      <c r="J59" s="39">
        <f t="shared" si="18"/>
        <v>13449</v>
      </c>
      <c r="K59" s="32">
        <f t="shared" si="26"/>
        <v>0.47022083426277045</v>
      </c>
      <c r="L59" s="39">
        <f t="shared" si="19"/>
        <v>1907</v>
      </c>
      <c r="M59" s="39">
        <f t="shared" si="20"/>
        <v>2511</v>
      </c>
      <c r="N59" s="32">
        <f t="shared" si="27"/>
        <v>-0.24054161688570291</v>
      </c>
      <c r="O59" s="39">
        <f t="shared" si="21"/>
        <v>1100</v>
      </c>
      <c r="P59" s="39">
        <f t="shared" si="22"/>
        <v>172</v>
      </c>
      <c r="Q59" s="32">
        <f t="shared" si="28"/>
        <v>5.3953488372093021</v>
      </c>
      <c r="R59" s="39">
        <f t="shared" si="23"/>
        <v>1421</v>
      </c>
      <c r="S59" s="39">
        <f t="shared" si="24"/>
        <v>1476</v>
      </c>
      <c r="T59" s="32">
        <f t="shared" si="29"/>
        <v>-3.7262872628726289E-2</v>
      </c>
      <c r="U59" s="39">
        <f t="shared" si="30"/>
        <v>159</v>
      </c>
      <c r="V59" s="39">
        <f t="shared" si="31"/>
        <v>0</v>
      </c>
      <c r="W59" s="34" t="str">
        <f t="shared" si="32"/>
        <v/>
      </c>
    </row>
    <row r="60" spans="1:23" x14ac:dyDescent="0.25">
      <c r="A60" s="33" t="s">
        <v>45</v>
      </c>
      <c r="B60" s="33" t="s">
        <v>46</v>
      </c>
      <c r="C60" s="42">
        <f t="shared" si="12"/>
        <v>449615</v>
      </c>
      <c r="D60" s="41">
        <f t="shared" si="13"/>
        <v>397621</v>
      </c>
      <c r="E60" s="43">
        <f t="shared" si="25"/>
        <v>0.13076271122501076</v>
      </c>
      <c r="F60" s="42">
        <f t="shared" si="14"/>
        <v>77739</v>
      </c>
      <c r="G60" s="41">
        <f t="shared" si="15"/>
        <v>79483</v>
      </c>
      <c r="H60" s="44">
        <f t="shared" si="16"/>
        <v>-2.1941798875231181E-2</v>
      </c>
      <c r="I60" s="42">
        <f t="shared" si="17"/>
        <v>193466</v>
      </c>
      <c r="J60" s="41">
        <f t="shared" si="18"/>
        <v>149339</v>
      </c>
      <c r="K60" s="44">
        <f t="shared" si="26"/>
        <v>0.29548209108136519</v>
      </c>
      <c r="L60" s="42">
        <f t="shared" si="19"/>
        <v>38504</v>
      </c>
      <c r="M60" s="41">
        <f t="shared" si="20"/>
        <v>32706</v>
      </c>
      <c r="N60" s="44">
        <f t="shared" si="27"/>
        <v>0.1772763407325873</v>
      </c>
      <c r="O60" s="42">
        <f t="shared" si="21"/>
        <v>13116</v>
      </c>
      <c r="P60" s="41">
        <f t="shared" si="22"/>
        <v>9202</v>
      </c>
      <c r="Q60" s="44">
        <f t="shared" si="28"/>
        <v>0.42534231688763313</v>
      </c>
      <c r="R60" s="41">
        <f t="shared" si="23"/>
        <v>5316</v>
      </c>
      <c r="S60" s="41">
        <f t="shared" si="24"/>
        <v>6990</v>
      </c>
      <c r="T60" s="44">
        <f t="shared" si="29"/>
        <v>-0.23948497854077253</v>
      </c>
      <c r="U60" s="41">
        <f t="shared" si="30"/>
        <v>2467</v>
      </c>
      <c r="V60" s="41">
        <f t="shared" si="31"/>
        <v>4649</v>
      </c>
      <c r="W60" s="34">
        <f t="shared" si="32"/>
        <v>-0.46934824693482469</v>
      </c>
    </row>
    <row r="61" spans="1:23" x14ac:dyDescent="0.25">
      <c r="A61" s="31" t="s">
        <v>47</v>
      </c>
      <c r="B61" s="31" t="s">
        <v>48</v>
      </c>
      <c r="C61" s="39">
        <f t="shared" si="12"/>
        <v>0</v>
      </c>
      <c r="D61" s="39">
        <f t="shared" si="13"/>
        <v>1324997</v>
      </c>
      <c r="E61" s="32">
        <f t="shared" si="25"/>
        <v>-1</v>
      </c>
      <c r="F61" s="39">
        <f t="shared" si="14"/>
        <v>0</v>
      </c>
      <c r="G61" s="39">
        <f t="shared" si="15"/>
        <v>361670</v>
      </c>
      <c r="H61" s="32">
        <f t="shared" si="16"/>
        <v>-1</v>
      </c>
      <c r="I61" s="39">
        <f t="shared" si="17"/>
        <v>0</v>
      </c>
      <c r="J61" s="39">
        <f t="shared" si="18"/>
        <v>435373</v>
      </c>
      <c r="K61" s="32">
        <f t="shared" si="26"/>
        <v>-1</v>
      </c>
      <c r="L61" s="39">
        <f t="shared" si="19"/>
        <v>0</v>
      </c>
      <c r="M61" s="39">
        <f t="shared" si="20"/>
        <v>238057</v>
      </c>
      <c r="N61" s="32">
        <f t="shared" si="27"/>
        <v>-1</v>
      </c>
      <c r="O61" s="39">
        <f t="shared" si="21"/>
        <v>0</v>
      </c>
      <c r="P61" s="39">
        <f t="shared" si="22"/>
        <v>60504</v>
      </c>
      <c r="Q61" s="32">
        <f t="shared" si="28"/>
        <v>-1</v>
      </c>
      <c r="R61" s="39">
        <f t="shared" si="23"/>
        <v>0</v>
      </c>
      <c r="S61" s="39">
        <f t="shared" si="24"/>
        <v>29612</v>
      </c>
      <c r="T61" s="32">
        <f t="shared" si="29"/>
        <v>-1</v>
      </c>
      <c r="U61" s="39">
        <f t="shared" si="30"/>
        <v>0</v>
      </c>
      <c r="V61" s="39">
        <f t="shared" si="31"/>
        <v>53091</v>
      </c>
      <c r="W61" s="32">
        <f t="shared" si="32"/>
        <v>-1</v>
      </c>
    </row>
    <row r="62" spans="1:23" x14ac:dyDescent="0.25">
      <c r="A62" s="40" t="s">
        <v>49</v>
      </c>
      <c r="B62" s="40" t="s">
        <v>50</v>
      </c>
      <c r="C62" s="41">
        <f t="shared" si="12"/>
        <v>0</v>
      </c>
      <c r="D62" s="41">
        <f t="shared" si="13"/>
        <v>1892754</v>
      </c>
      <c r="E62" s="34">
        <f t="shared" si="25"/>
        <v>-1</v>
      </c>
      <c r="F62" s="41">
        <f t="shared" si="14"/>
        <v>0</v>
      </c>
      <c r="G62" s="41">
        <f t="shared" si="15"/>
        <v>502701</v>
      </c>
      <c r="H62" s="45">
        <f t="shared" si="16"/>
        <v>-1</v>
      </c>
      <c r="I62" s="41">
        <f t="shared" si="17"/>
        <v>0</v>
      </c>
      <c r="J62" s="41">
        <f t="shared" si="18"/>
        <v>576050</v>
      </c>
      <c r="K62" s="45">
        <f t="shared" si="26"/>
        <v>-1</v>
      </c>
      <c r="L62" s="41">
        <f t="shared" si="19"/>
        <v>0</v>
      </c>
      <c r="M62" s="41">
        <f t="shared" si="20"/>
        <v>398987</v>
      </c>
      <c r="N62" s="34">
        <f t="shared" si="27"/>
        <v>-1</v>
      </c>
      <c r="O62" s="41">
        <f t="shared" si="21"/>
        <v>0</v>
      </c>
      <c r="P62" s="41">
        <f t="shared" si="22"/>
        <v>105704</v>
      </c>
      <c r="Q62" s="34">
        <f t="shared" si="28"/>
        <v>-1</v>
      </c>
      <c r="R62" s="41">
        <f t="shared" si="23"/>
        <v>0</v>
      </c>
      <c r="S62" s="41">
        <f t="shared" si="24"/>
        <v>26482</v>
      </c>
      <c r="T62" s="34">
        <f t="shared" si="29"/>
        <v>-1</v>
      </c>
      <c r="U62" s="41">
        <f t="shared" si="30"/>
        <v>0</v>
      </c>
      <c r="V62" s="41">
        <f t="shared" si="31"/>
        <v>88084</v>
      </c>
      <c r="W62" s="34">
        <f t="shared" si="32"/>
        <v>-1</v>
      </c>
    </row>
    <row r="63" spans="1:23" x14ac:dyDescent="0.25">
      <c r="A63" s="31" t="s">
        <v>51</v>
      </c>
      <c r="B63" s="31" t="s">
        <v>52</v>
      </c>
      <c r="C63" s="39">
        <f t="shared" si="12"/>
        <v>0</v>
      </c>
      <c r="D63" s="39">
        <f t="shared" si="13"/>
        <v>2431630</v>
      </c>
      <c r="E63" s="32">
        <f t="shared" si="25"/>
        <v>-1</v>
      </c>
      <c r="F63" s="39">
        <f t="shared" si="14"/>
        <v>0</v>
      </c>
      <c r="G63" s="39">
        <f t="shared" si="15"/>
        <v>655999</v>
      </c>
      <c r="H63" s="32">
        <f t="shared" si="16"/>
        <v>-1</v>
      </c>
      <c r="I63" s="39">
        <f t="shared" si="17"/>
        <v>0</v>
      </c>
      <c r="J63" s="39">
        <f t="shared" si="18"/>
        <v>739530</v>
      </c>
      <c r="K63" s="32">
        <f t="shared" si="26"/>
        <v>-1</v>
      </c>
      <c r="L63" s="39">
        <f t="shared" si="19"/>
        <v>0</v>
      </c>
      <c r="M63" s="39">
        <f t="shared" si="20"/>
        <v>505253</v>
      </c>
      <c r="N63" s="32">
        <f t="shared" si="27"/>
        <v>-1</v>
      </c>
      <c r="O63" s="39">
        <f t="shared" si="21"/>
        <v>0</v>
      </c>
      <c r="P63" s="39">
        <f t="shared" si="22"/>
        <v>164447</v>
      </c>
      <c r="Q63" s="32">
        <f t="shared" si="28"/>
        <v>-1</v>
      </c>
      <c r="R63" s="39">
        <f t="shared" si="23"/>
        <v>0</v>
      </c>
      <c r="S63" s="39">
        <f t="shared" si="24"/>
        <v>31614</v>
      </c>
      <c r="T63" s="32">
        <f t="shared" si="29"/>
        <v>-1</v>
      </c>
      <c r="U63" s="39">
        <f t="shared" si="30"/>
        <v>0</v>
      </c>
      <c r="V63" s="39">
        <f t="shared" si="31"/>
        <v>111205</v>
      </c>
      <c r="W63" s="32">
        <f t="shared" si="32"/>
        <v>-1</v>
      </c>
    </row>
    <row r="64" spans="1:23" x14ac:dyDescent="0.25">
      <c r="A64" s="33" t="s">
        <v>70</v>
      </c>
      <c r="B64" s="33" t="s">
        <v>54</v>
      </c>
      <c r="C64" s="42">
        <f>V12-C12</f>
        <v>0</v>
      </c>
      <c r="D64" s="41">
        <f t="shared" si="13"/>
        <v>2448751</v>
      </c>
      <c r="E64" s="44">
        <f t="shared" si="25"/>
        <v>-1</v>
      </c>
      <c r="F64" s="42">
        <f t="shared" si="14"/>
        <v>0</v>
      </c>
      <c r="G64" s="41">
        <f t="shared" si="15"/>
        <v>665177</v>
      </c>
      <c r="H64" s="44">
        <f t="shared" si="16"/>
        <v>-1</v>
      </c>
      <c r="I64" s="42">
        <f t="shared" si="17"/>
        <v>0</v>
      </c>
      <c r="J64" s="41">
        <f t="shared" si="18"/>
        <v>740268</v>
      </c>
      <c r="K64" s="34">
        <f t="shared" si="26"/>
        <v>-1</v>
      </c>
      <c r="L64" s="42">
        <f t="shared" si="19"/>
        <v>0</v>
      </c>
      <c r="M64" s="41">
        <f t="shared" si="20"/>
        <v>503399</v>
      </c>
      <c r="N64" s="44">
        <f t="shared" si="27"/>
        <v>-1</v>
      </c>
      <c r="O64" s="42">
        <f t="shared" si="21"/>
        <v>0</v>
      </c>
      <c r="P64" s="41">
        <f t="shared" si="22"/>
        <v>179878</v>
      </c>
      <c r="Q64" s="44">
        <f t="shared" si="28"/>
        <v>-1</v>
      </c>
      <c r="R64" s="42">
        <f t="shared" si="23"/>
        <v>0</v>
      </c>
      <c r="S64" s="41">
        <f t="shared" si="24"/>
        <v>33034</v>
      </c>
      <c r="T64" s="44">
        <f t="shared" si="29"/>
        <v>-1</v>
      </c>
      <c r="U64" s="42">
        <f t="shared" si="30"/>
        <v>0</v>
      </c>
      <c r="V64" s="41">
        <f t="shared" si="31"/>
        <v>112984</v>
      </c>
      <c r="W64" s="44">
        <f t="shared" si="32"/>
        <v>-1</v>
      </c>
    </row>
    <row r="65" spans="1:23" x14ac:dyDescent="0.25">
      <c r="A65" s="31" t="s">
        <v>71</v>
      </c>
      <c r="B65" s="31" t="s">
        <v>72</v>
      </c>
      <c r="C65" s="39">
        <f t="shared" si="12"/>
        <v>0</v>
      </c>
      <c r="D65" s="39">
        <f t="shared" si="13"/>
        <v>1763377</v>
      </c>
      <c r="E65" s="32">
        <f t="shared" si="25"/>
        <v>-1</v>
      </c>
      <c r="F65" s="39">
        <f t="shared" si="14"/>
        <v>0</v>
      </c>
      <c r="G65" s="39">
        <f t="shared" si="15"/>
        <v>491979</v>
      </c>
      <c r="H65" s="32">
        <f t="shared" si="16"/>
        <v>-1</v>
      </c>
      <c r="I65" s="39">
        <f t="shared" si="17"/>
        <v>0</v>
      </c>
      <c r="J65" s="39">
        <f t="shared" si="18"/>
        <v>573118</v>
      </c>
      <c r="K65" s="32">
        <f t="shared" si="26"/>
        <v>-1</v>
      </c>
      <c r="L65" s="39">
        <f t="shared" si="19"/>
        <v>0</v>
      </c>
      <c r="M65" s="39">
        <f t="shared" si="20"/>
        <v>346776</v>
      </c>
      <c r="N65" s="32">
        <f t="shared" si="27"/>
        <v>-1</v>
      </c>
      <c r="O65" s="39">
        <f t="shared" si="21"/>
        <v>0</v>
      </c>
      <c r="P65" s="39">
        <f t="shared" si="22"/>
        <v>98327</v>
      </c>
      <c r="Q65" s="32">
        <f t="shared" si="28"/>
        <v>-1</v>
      </c>
      <c r="R65" s="39">
        <f t="shared" si="23"/>
        <v>0</v>
      </c>
      <c r="S65" s="39">
        <f t="shared" si="24"/>
        <v>22759</v>
      </c>
      <c r="T65" s="32">
        <f t="shared" si="29"/>
        <v>-1</v>
      </c>
      <c r="U65" s="39">
        <f t="shared" si="30"/>
        <v>0</v>
      </c>
      <c r="V65" s="39">
        <f t="shared" si="31"/>
        <v>70285</v>
      </c>
      <c r="W65" s="32">
        <f t="shared" si="32"/>
        <v>-1</v>
      </c>
    </row>
    <row r="66" spans="1:23" x14ac:dyDescent="0.25">
      <c r="A66" s="46" t="s">
        <v>57</v>
      </c>
      <c r="B66" s="46" t="s">
        <v>58</v>
      </c>
      <c r="C66" s="42">
        <f t="shared" si="12"/>
        <v>0</v>
      </c>
      <c r="D66" s="41">
        <f t="shared" si="13"/>
        <v>688615</v>
      </c>
      <c r="E66" s="44">
        <f t="shared" si="25"/>
        <v>-1</v>
      </c>
      <c r="F66" s="42">
        <f t="shared" si="14"/>
        <v>0</v>
      </c>
      <c r="G66" s="41">
        <f t="shared" si="15"/>
        <v>189868</v>
      </c>
      <c r="H66" s="44">
        <f t="shared" si="16"/>
        <v>-1</v>
      </c>
      <c r="I66" s="42">
        <f t="shared" si="17"/>
        <v>0</v>
      </c>
      <c r="J66" s="41">
        <f t="shared" si="18"/>
        <v>263011</v>
      </c>
      <c r="K66" s="34">
        <f t="shared" si="26"/>
        <v>-1</v>
      </c>
      <c r="L66" s="42">
        <f t="shared" si="19"/>
        <v>0</v>
      </c>
      <c r="M66" s="41">
        <f t="shared" si="20"/>
        <v>80736</v>
      </c>
      <c r="N66" s="44">
        <f t="shared" si="27"/>
        <v>-1</v>
      </c>
      <c r="O66" s="42">
        <f t="shared" si="21"/>
        <v>0</v>
      </c>
      <c r="P66" s="41">
        <f t="shared" si="22"/>
        <v>22526</v>
      </c>
      <c r="Q66" s="44">
        <f t="shared" si="28"/>
        <v>-1</v>
      </c>
      <c r="R66" s="42">
        <f t="shared" si="23"/>
        <v>0</v>
      </c>
      <c r="S66" s="41">
        <f t="shared" si="24"/>
        <v>7055</v>
      </c>
      <c r="T66" s="44">
        <f t="shared" si="29"/>
        <v>-1</v>
      </c>
      <c r="U66" s="42">
        <f t="shared" si="30"/>
        <v>0</v>
      </c>
      <c r="V66" s="41">
        <f t="shared" si="31"/>
        <v>5303</v>
      </c>
      <c r="W66" s="44">
        <f t="shared" si="32"/>
        <v>-1</v>
      </c>
    </row>
    <row r="67" spans="1:23" x14ac:dyDescent="0.25">
      <c r="A67" s="31" t="s">
        <v>59</v>
      </c>
      <c r="B67" s="31" t="s">
        <v>60</v>
      </c>
      <c r="C67" s="39">
        <f t="shared" si="12"/>
        <v>0</v>
      </c>
      <c r="D67" s="39">
        <f t="shared" si="13"/>
        <v>78204</v>
      </c>
      <c r="E67" s="32">
        <f t="shared" si="25"/>
        <v>-1</v>
      </c>
      <c r="F67" s="39">
        <f t="shared" si="14"/>
        <v>0</v>
      </c>
      <c r="G67" s="39">
        <f t="shared" si="15"/>
        <v>1290</v>
      </c>
      <c r="H67" s="32">
        <f t="shared" si="16"/>
        <v>-1</v>
      </c>
      <c r="I67" s="39">
        <f t="shared" si="17"/>
        <v>0</v>
      </c>
      <c r="J67" s="39">
        <f t="shared" si="18"/>
        <v>5894</v>
      </c>
      <c r="K67" s="32">
        <f t="shared" si="26"/>
        <v>-1</v>
      </c>
      <c r="L67" s="39">
        <f t="shared" si="19"/>
        <v>0</v>
      </c>
      <c r="M67" s="39">
        <f t="shared" si="20"/>
        <v>994</v>
      </c>
      <c r="N67" s="32">
        <f t="shared" si="27"/>
        <v>-1</v>
      </c>
      <c r="O67" s="39">
        <f t="shared" si="21"/>
        <v>0</v>
      </c>
      <c r="P67" s="39">
        <f t="shared" si="22"/>
        <v>374</v>
      </c>
      <c r="Q67" s="32">
        <f t="shared" si="28"/>
        <v>-1</v>
      </c>
      <c r="R67" s="39">
        <f t="shared" si="23"/>
        <v>0</v>
      </c>
      <c r="S67" s="39">
        <f t="shared" si="24"/>
        <v>870</v>
      </c>
      <c r="T67" s="32">
        <f t="shared" si="29"/>
        <v>-1</v>
      </c>
      <c r="U67" s="39">
        <f t="shared" si="30"/>
        <v>0</v>
      </c>
      <c r="V67" s="39">
        <f t="shared" si="31"/>
        <v>118</v>
      </c>
      <c r="W67" s="32">
        <f t="shared" si="32"/>
        <v>-1</v>
      </c>
    </row>
    <row r="68" spans="1:23" x14ac:dyDescent="0.25">
      <c r="A68" s="46" t="s">
        <v>61</v>
      </c>
      <c r="B68" s="46" t="s">
        <v>62</v>
      </c>
      <c r="C68" s="42">
        <f t="shared" si="12"/>
        <v>0</v>
      </c>
      <c r="D68" s="41">
        <f t="shared" si="13"/>
        <v>92833</v>
      </c>
      <c r="E68" s="44">
        <f t="shared" si="25"/>
        <v>-1</v>
      </c>
      <c r="F68" s="42">
        <f t="shared" si="14"/>
        <v>0</v>
      </c>
      <c r="G68" s="41">
        <f t="shared" si="15"/>
        <v>339</v>
      </c>
      <c r="H68" s="44">
        <f t="shared" si="16"/>
        <v>-1</v>
      </c>
      <c r="I68" s="42">
        <f t="shared" si="17"/>
        <v>0</v>
      </c>
      <c r="J68" s="41">
        <f t="shared" si="18"/>
        <v>2091</v>
      </c>
      <c r="K68" s="34">
        <f t="shared" si="26"/>
        <v>-1</v>
      </c>
      <c r="L68" s="42">
        <f t="shared" si="19"/>
        <v>0</v>
      </c>
      <c r="M68" s="41">
        <f t="shared" si="20"/>
        <v>161</v>
      </c>
      <c r="N68" s="44">
        <f t="shared" si="27"/>
        <v>-1</v>
      </c>
      <c r="O68" s="42">
        <f t="shared" si="21"/>
        <v>0</v>
      </c>
      <c r="P68" s="41">
        <f t="shared" si="22"/>
        <v>168</v>
      </c>
      <c r="Q68" s="44">
        <f t="shared" si="28"/>
        <v>-1</v>
      </c>
      <c r="R68" s="42">
        <f t="shared" si="23"/>
        <v>0</v>
      </c>
      <c r="S68" s="41">
        <f t="shared" si="24"/>
        <v>94</v>
      </c>
      <c r="T68" s="44">
        <f t="shared" si="29"/>
        <v>-1</v>
      </c>
      <c r="U68" s="42">
        <f t="shared" si="30"/>
        <v>0</v>
      </c>
      <c r="V68" s="41">
        <f t="shared" si="31"/>
        <v>0</v>
      </c>
      <c r="W68" s="44" t="str">
        <f t="shared" si="32"/>
        <v/>
      </c>
    </row>
    <row r="69" spans="1:23" x14ac:dyDescent="0.25">
      <c r="A69" s="26" t="s">
        <v>63</v>
      </c>
      <c r="B69" s="27" t="s">
        <v>64</v>
      </c>
      <c r="C69" s="47">
        <f>SUM(C57:C68)</f>
        <v>718405</v>
      </c>
      <c r="D69" s="47">
        <f>SUM(D57:D60)</f>
        <v>656100</v>
      </c>
      <c r="E69" s="36">
        <f>IF(D69=0,"",(C69-D69)/D69)</f>
        <v>9.496265813138241E-2</v>
      </c>
      <c r="F69" s="47">
        <f t="shared" ref="F69" si="33">SUM(F57:F68)</f>
        <v>82236</v>
      </c>
      <c r="G69" s="47">
        <f t="shared" ref="G69:W69" si="34">SUM(G57:G60)</f>
        <v>82077</v>
      </c>
      <c r="H69" s="36">
        <f t="shared" si="16"/>
        <v>1.937205307211521E-3</v>
      </c>
      <c r="I69" s="47">
        <f t="shared" ref="I69" si="35">SUM(I57:I68)</f>
        <v>217895</v>
      </c>
      <c r="J69" s="47">
        <f t="shared" ref="J69:W69" si="36">SUM(J57:J60)</f>
        <v>167471</v>
      </c>
      <c r="K69" s="36">
        <f t="shared" si="26"/>
        <v>0.30109093514698065</v>
      </c>
      <c r="L69" s="47">
        <f t="shared" ref="L69" si="37">SUM(L57:L68)</f>
        <v>40411</v>
      </c>
      <c r="M69" s="47">
        <f t="shared" ref="M69:W69" si="38">SUM(M57:M60)</f>
        <v>35217</v>
      </c>
      <c r="N69" s="36">
        <f t="shared" si="27"/>
        <v>0.14748558934605446</v>
      </c>
      <c r="O69" s="47">
        <f t="shared" ref="O69" si="39">SUM(O57:O68)</f>
        <v>14462</v>
      </c>
      <c r="P69" s="47">
        <f t="shared" ref="P69:W69" si="40">SUM(P57:P60)</f>
        <v>9374</v>
      </c>
      <c r="Q69" s="36">
        <f t="shared" si="28"/>
        <v>0.54277789630893958</v>
      </c>
      <c r="R69" s="47">
        <f t="shared" ref="R69" si="41">SUM(R57:R68)</f>
        <v>6957</v>
      </c>
      <c r="S69" s="47">
        <f t="shared" ref="S69:W69" si="42">SUM(S57:S60)</f>
        <v>8504</v>
      </c>
      <c r="T69" s="36">
        <f t="shared" si="29"/>
        <v>-0.18191439322671685</v>
      </c>
      <c r="U69" s="47">
        <f t="shared" ref="U69" si="43">SUM(U57:U68)</f>
        <v>3044</v>
      </c>
      <c r="V69" s="47">
        <f t="shared" ref="V69:W69" si="44">SUM(V57:V60)</f>
        <v>4883</v>
      </c>
      <c r="W69" s="36">
        <f t="shared" si="32"/>
        <v>-0.3766127380708581</v>
      </c>
    </row>
    <row r="71" spans="1:23" x14ac:dyDescent="0.25">
      <c r="A71" s="49" t="s">
        <v>89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  <c r="P71" s="51"/>
      <c r="Q71" s="51"/>
      <c r="R71" s="51"/>
      <c r="S71" s="51"/>
    </row>
    <row r="72" spans="1:23" x14ac:dyDescent="0.25">
      <c r="A72" s="49" t="s">
        <v>90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  <c r="P72" s="51"/>
      <c r="Q72" s="51"/>
      <c r="R72" s="51"/>
      <c r="S72" s="51"/>
    </row>
    <row r="73" spans="1:23" x14ac:dyDescent="0.25">
      <c r="A73" s="49" t="s">
        <v>91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1"/>
      <c r="R73" s="52"/>
      <c r="S73" s="52"/>
    </row>
    <row r="74" spans="1:23" x14ac:dyDescent="0.25">
      <c r="A74" s="49" t="s">
        <v>92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52"/>
      <c r="S74" s="52"/>
    </row>
    <row r="75" spans="1:23" x14ac:dyDescent="0.25">
      <c r="A75" s="49" t="s">
        <v>93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1"/>
      <c r="R75" s="51"/>
      <c r="S75" s="51"/>
    </row>
    <row r="76" spans="1:23" x14ac:dyDescent="0.25">
      <c r="A76" s="49" t="s">
        <v>94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2"/>
      <c r="R76" s="52"/>
      <c r="S76" s="52"/>
    </row>
    <row r="77" spans="1:23" x14ac:dyDescent="0.25">
      <c r="A77" s="49" t="s">
        <v>95</v>
      </c>
      <c r="B77" s="50"/>
      <c r="C77" s="50"/>
      <c r="D77" s="50"/>
      <c r="E77" s="50"/>
      <c r="F77" s="50"/>
      <c r="G77" s="50"/>
      <c r="H77" s="50"/>
      <c r="I77" s="50"/>
      <c r="J77" s="50"/>
    </row>
    <row r="78" spans="1:23" x14ac:dyDescent="0.25">
      <c r="A78" s="49" t="s">
        <v>96</v>
      </c>
      <c r="B78" s="50"/>
      <c r="C78" s="50"/>
      <c r="D78" s="50"/>
      <c r="E78" s="50"/>
      <c r="F78" s="50"/>
      <c r="G78" s="50"/>
      <c r="H78" s="50"/>
      <c r="I78" s="50"/>
      <c r="J78" s="50"/>
      <c r="V78" s="56"/>
    </row>
    <row r="79" spans="1:23" x14ac:dyDescent="0.25">
      <c r="A79" s="53" t="s">
        <v>97</v>
      </c>
      <c r="B79" s="50"/>
      <c r="C79" s="50"/>
      <c r="D79" s="50"/>
      <c r="E79" s="50"/>
      <c r="F79" s="50"/>
      <c r="G79" s="50"/>
      <c r="H79" s="50"/>
      <c r="I79" s="50"/>
      <c r="J79" s="50"/>
      <c r="K79" s="53" t="s">
        <v>98</v>
      </c>
      <c r="L79" s="50"/>
      <c r="M79" s="50"/>
      <c r="N79" s="50"/>
      <c r="O79" s="50"/>
      <c r="P79" s="50"/>
      <c r="Q79" s="50"/>
      <c r="R79" s="50"/>
      <c r="S79" s="52"/>
    </row>
    <row r="80" spans="1:23" x14ac:dyDescent="0.25">
      <c r="A80" s="53" t="s">
        <v>99</v>
      </c>
      <c r="B80" s="50"/>
      <c r="C80" s="50"/>
      <c r="D80" s="50"/>
      <c r="E80" s="50"/>
      <c r="F80" s="50"/>
      <c r="G80" s="50"/>
      <c r="H80" s="50"/>
      <c r="I80" s="50"/>
      <c r="J80" s="50"/>
      <c r="K80" s="53" t="s">
        <v>100</v>
      </c>
      <c r="L80" s="50"/>
      <c r="M80" s="50"/>
      <c r="N80" s="50"/>
      <c r="O80" s="50"/>
      <c r="P80" s="50"/>
      <c r="Q80" s="50"/>
      <c r="R80" s="50"/>
      <c r="S80" s="52"/>
    </row>
  </sheetData>
  <mergeCells count="19">
    <mergeCell ref="C55:E55"/>
    <mergeCell ref="F55:H55"/>
    <mergeCell ref="I55:K55"/>
    <mergeCell ref="L55:N55"/>
    <mergeCell ref="O55:Q55"/>
    <mergeCell ref="R55:T55"/>
    <mergeCell ref="U55:W55"/>
    <mergeCell ref="A1:W1"/>
    <mergeCell ref="A2:W2"/>
    <mergeCell ref="A37:B37"/>
    <mergeCell ref="A38:B38"/>
    <mergeCell ref="A54:B56"/>
    <mergeCell ref="C54:E54"/>
    <mergeCell ref="F54:H54"/>
    <mergeCell ref="I54:K54"/>
    <mergeCell ref="L54:N54"/>
    <mergeCell ref="O54:Q54"/>
    <mergeCell ref="R54:T54"/>
    <mergeCell ref="U54:W54"/>
  </mergeCells>
  <pageMargins left="0.7" right="0.7" top="0.75" bottom="0.75" header="0.3" footer="0.3"/>
  <pageSetup paperSize="9" scale="48" orientation="landscape" r:id="rId1"/>
  <ignoredErrors>
    <ignoredError sqref="V57:V68 U57:U68 B34:U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 air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2016-05-11T10:16:36Z</dcterms:modified>
</cp:coreProperties>
</file>